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activeTab="1"/>
  </bookViews>
  <sheets>
    <sheet name="Visão geral do projeto" sheetId="7" r:id="rId1"/>
    <sheet name="Casa Solidária" sheetId="8" r:id="rId2"/>
    <sheet name="Cozinha Refeitório" sheetId="9" r:id="rId3"/>
    <sheet name="Ecologia Verde" sheetId="10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8" l="1"/>
  <c r="G51" i="8"/>
  <c r="G52" i="8"/>
  <c r="G53" i="8"/>
  <c r="G49" i="8"/>
  <c r="G45" i="8"/>
  <c r="G44" i="8"/>
  <c r="G43" i="8"/>
  <c r="G42" i="8"/>
  <c r="G35" i="8"/>
  <c r="G36" i="8"/>
  <c r="G37" i="8"/>
  <c r="G38" i="8"/>
  <c r="G39" i="8"/>
  <c r="G34" i="8"/>
  <c r="G31" i="8"/>
  <c r="G30" i="8"/>
  <c r="G29" i="8"/>
  <c r="G28" i="8"/>
  <c r="G27" i="8"/>
  <c r="G19" i="8"/>
  <c r="G20" i="8"/>
  <c r="G21" i="8"/>
  <c r="G22" i="8"/>
  <c r="G23" i="8"/>
  <c r="G24" i="8"/>
  <c r="G18" i="8"/>
  <c r="G15" i="8"/>
  <c r="G11" i="8"/>
  <c r="F11" i="8"/>
  <c r="G50" i="9"/>
  <c r="G46" i="9"/>
  <c r="G41" i="9"/>
  <c r="G42" i="9"/>
  <c r="G54" i="9" s="1"/>
  <c r="G38" i="9"/>
  <c r="G35" i="9"/>
  <c r="J8" i="7"/>
  <c r="G34" i="9"/>
  <c r="G33" i="9"/>
  <c r="G32" i="9"/>
  <c r="G31" i="9"/>
  <c r="G30" i="9"/>
  <c r="G29" i="9"/>
  <c r="G51" i="9"/>
  <c r="G45" i="9"/>
  <c r="G40" i="9"/>
  <c r="G39" i="9"/>
  <c r="G25" i="9"/>
  <c r="G24" i="9"/>
  <c r="G23" i="9"/>
  <c r="G22" i="9"/>
  <c r="G21" i="9"/>
  <c r="G20" i="9"/>
  <c r="G19" i="9"/>
  <c r="G18" i="9"/>
  <c r="G14" i="9"/>
  <c r="G13" i="9"/>
  <c r="G12" i="9"/>
  <c r="G11" i="9"/>
  <c r="G10" i="9"/>
  <c r="G9" i="9"/>
  <c r="G8" i="9"/>
  <c r="G13" i="10"/>
  <c r="G9" i="10"/>
  <c r="G8" i="10"/>
  <c r="O6" i="7"/>
  <c r="G22" i="10"/>
  <c r="G21" i="10"/>
  <c r="G17" i="10"/>
  <c r="G16" i="10"/>
  <c r="G15" i="10"/>
  <c r="G14" i="10"/>
  <c r="G14" i="8"/>
  <c r="G13" i="8"/>
  <c r="G12" i="8"/>
  <c r="G10" i="8"/>
  <c r="G9" i="8"/>
  <c r="G8" i="8"/>
  <c r="F8" i="8"/>
  <c r="E6" i="7"/>
  <c r="F10" i="9"/>
  <c r="G10" i="10" l="1"/>
  <c r="G15" i="9"/>
  <c r="D12" i="7"/>
  <c r="E12" i="7" s="1"/>
  <c r="F12" i="7"/>
  <c r="K6" i="7"/>
  <c r="E7" i="7"/>
  <c r="E8" i="7"/>
  <c r="E9" i="7"/>
  <c r="E10" i="7"/>
  <c r="E11" i="7"/>
  <c r="O9" i="7"/>
  <c r="N9" i="7"/>
  <c r="E18" i="7"/>
  <c r="D20" i="7"/>
  <c r="E20" i="7" s="1"/>
  <c r="D18" i="7"/>
  <c r="O7" i="7"/>
  <c r="O8" i="7"/>
  <c r="J12" i="7"/>
  <c r="J7" i="7"/>
  <c r="J9" i="7"/>
  <c r="J10" i="7"/>
  <c r="J11" i="7"/>
  <c r="J6" i="7"/>
  <c r="I12" i="7"/>
  <c r="D16" i="7" l="1"/>
  <c r="E16" i="7" s="1"/>
  <c r="F21" i="10"/>
  <c r="F17" i="10"/>
  <c r="F16" i="10"/>
  <c r="F15" i="10"/>
  <c r="F14" i="10"/>
  <c r="F13" i="10"/>
  <c r="G18" i="10" s="1"/>
  <c r="F9" i="10"/>
  <c r="F8" i="10"/>
  <c r="F10" i="10" s="1"/>
  <c r="F51" i="9"/>
  <c r="F50" i="9"/>
  <c r="F46" i="9"/>
  <c r="G47" i="9"/>
  <c r="F45" i="9"/>
  <c r="F47" i="9" s="1"/>
  <c r="F41" i="9"/>
  <c r="F40" i="9"/>
  <c r="F39" i="9"/>
  <c r="F38" i="9"/>
  <c r="F34" i="9"/>
  <c r="F33" i="9"/>
  <c r="F32" i="9"/>
  <c r="F31" i="9"/>
  <c r="F30" i="9"/>
  <c r="F29" i="9"/>
  <c r="F25" i="9"/>
  <c r="F24" i="9"/>
  <c r="F23" i="9"/>
  <c r="F22" i="9"/>
  <c r="F21" i="9"/>
  <c r="F20" i="9"/>
  <c r="F19" i="9"/>
  <c r="F18" i="9"/>
  <c r="G26" i="9" s="1"/>
  <c r="F14" i="9"/>
  <c r="F13" i="9"/>
  <c r="F15" i="9" s="1"/>
  <c r="F12" i="9"/>
  <c r="F11" i="9"/>
  <c r="F9" i="9"/>
  <c r="F8" i="9"/>
  <c r="F53" i="8"/>
  <c r="F45" i="8"/>
  <c r="F44" i="8"/>
  <c r="F43" i="8"/>
  <c r="F42" i="8"/>
  <c r="F39" i="8"/>
  <c r="F30" i="8"/>
  <c r="F29" i="8"/>
  <c r="F28" i="8"/>
  <c r="F27" i="8"/>
  <c r="F24" i="8"/>
  <c r="F14" i="8"/>
  <c r="F13" i="8"/>
  <c r="F12" i="8"/>
  <c r="F10" i="8"/>
  <c r="F9" i="8"/>
  <c r="D22" i="7"/>
  <c r="E22" i="7" s="1"/>
  <c r="F18" i="7" s="1"/>
  <c r="F16" i="7"/>
  <c r="K11" i="7"/>
  <c r="K10" i="7"/>
  <c r="K9" i="7"/>
  <c r="P8" i="7"/>
  <c r="K8" i="7"/>
  <c r="P7" i="7"/>
  <c r="K7" i="7"/>
  <c r="P6" i="7"/>
  <c r="F22" i="7" l="1"/>
  <c r="P9" i="7"/>
  <c r="F15" i="8"/>
  <c r="F35" i="9"/>
  <c r="F42" i="9"/>
  <c r="G52" i="9"/>
  <c r="F18" i="10"/>
  <c r="F22" i="10"/>
  <c r="K12" i="7"/>
  <c r="G24" i="10"/>
  <c r="F26" i="9"/>
  <c r="F52" i="9"/>
  <c r="G46" i="8"/>
  <c r="F31" i="8"/>
  <c r="F46" i="8"/>
  <c r="F54" i="9" l="1"/>
  <c r="F24" i="10"/>
  <c r="G55" i="8"/>
  <c r="F55" i="8"/>
</calcChain>
</file>

<file path=xl/sharedStrings.xml><?xml version="1.0" encoding="utf-8"?>
<sst xmlns="http://schemas.openxmlformats.org/spreadsheetml/2006/main" count="174" uniqueCount="109">
  <si>
    <t>Total</t>
  </si>
  <si>
    <t>R$</t>
  </si>
  <si>
    <t>£</t>
  </si>
  <si>
    <t>Sub total 2</t>
  </si>
  <si>
    <t>Sub total 1</t>
  </si>
  <si>
    <t>Sub total 3</t>
  </si>
  <si>
    <t>Sub total 5</t>
  </si>
  <si>
    <t>Sub total 4</t>
  </si>
  <si>
    <t>Sub total 6</t>
  </si>
  <si>
    <t>Infrastructure</t>
  </si>
  <si>
    <t>%</t>
  </si>
  <si>
    <t>TOTAL</t>
  </si>
  <si>
    <t>Objectives:</t>
  </si>
  <si>
    <t xml:space="preserve">Infraestrutura </t>
  </si>
  <si>
    <t>Madeira</t>
  </si>
  <si>
    <t>Revestimento / forro / telhado</t>
  </si>
  <si>
    <t>Utensilios de cozinha</t>
  </si>
  <si>
    <t>CAMPANHA</t>
  </si>
  <si>
    <t>CASA SOLIDARIA</t>
  </si>
  <si>
    <t>Janela / vidro / porta</t>
  </si>
  <si>
    <t>Revestimento / forro / ladrilho</t>
  </si>
  <si>
    <t>Arvores</t>
  </si>
  <si>
    <t>ECOLOGIA / VERDE</t>
  </si>
  <si>
    <t>Quantidade</t>
  </si>
  <si>
    <t>Preco</t>
  </si>
  <si>
    <t>PLANTA DO PROJETO</t>
  </si>
  <si>
    <t>Tijolo</t>
  </si>
  <si>
    <t>Cimento</t>
  </si>
  <si>
    <t>Vergalhao</t>
  </si>
  <si>
    <t xml:space="preserve">Colunas </t>
  </si>
  <si>
    <t>Parafuso, prego, etc</t>
  </si>
  <si>
    <t>Areia (m3)</t>
  </si>
  <si>
    <t xml:space="preserve">Porta principal </t>
  </si>
  <si>
    <t xml:space="preserve">Janela </t>
  </si>
  <si>
    <t>Janela pequena</t>
  </si>
  <si>
    <t>Tabuas de madeira</t>
  </si>
  <si>
    <t>Argamassa, etc.</t>
  </si>
  <si>
    <t>Telhas de ceramica</t>
  </si>
  <si>
    <t>Telhado</t>
  </si>
  <si>
    <t>Telhas</t>
  </si>
  <si>
    <t>Encamaneto / banheiros</t>
  </si>
  <si>
    <t>Canos, tubos, ralos, etc.</t>
  </si>
  <si>
    <t>Chuveiro</t>
  </si>
  <si>
    <t>Privada</t>
  </si>
  <si>
    <t xml:space="preserve">Pia </t>
  </si>
  <si>
    <t>Torneiras, metal, fechadura, maçaneta</t>
  </si>
  <si>
    <t>Cabo eletrico 2,5 cm</t>
  </si>
  <si>
    <t>Tomadas, interruptores</t>
  </si>
  <si>
    <t xml:space="preserve">Ventilador </t>
  </si>
  <si>
    <t>Mao de obra</t>
  </si>
  <si>
    <t>Empreiteiro</t>
  </si>
  <si>
    <t xml:space="preserve">Assistente / construtor </t>
  </si>
  <si>
    <t>Assistente / construtor 2</t>
  </si>
  <si>
    <t xml:space="preserve">Pintor </t>
  </si>
  <si>
    <t>FOTOS DO PROJETO</t>
  </si>
  <si>
    <t xml:space="preserve">ECO-ZINHA / REFEITORIO </t>
  </si>
  <si>
    <t>Infraestrutura</t>
  </si>
  <si>
    <t>Hardware / vergalhão</t>
  </si>
  <si>
    <t>Janela de vidro temperado 1,10 x 1,20 m</t>
  </si>
  <si>
    <t>Janela de vidro temperado 1,10 x 1,50 m</t>
  </si>
  <si>
    <t>Janela de vidro temperado 1,10 x 1,80 m</t>
  </si>
  <si>
    <t>Janela de vidro temperado triangular 0,90 x 2,10 m</t>
  </si>
  <si>
    <t>Porta de aluminio</t>
  </si>
  <si>
    <t>Ladrilhos de chão</t>
  </si>
  <si>
    <t>Azulejos de parede</t>
  </si>
  <si>
    <t>Forro de pvc branco</t>
  </si>
  <si>
    <t>Acabamento em pvc branco</t>
  </si>
  <si>
    <t>Encanamento / equipamento de cozinha</t>
  </si>
  <si>
    <t>Torneiras, filtros</t>
  </si>
  <si>
    <t>Utensilio de cozinha</t>
  </si>
  <si>
    <t>Geladeira 431 l</t>
  </si>
  <si>
    <t>Colunas</t>
  </si>
  <si>
    <t>Árvores frutíferas / agro florestal</t>
  </si>
  <si>
    <t>Árvores nativas / Reflorestamento</t>
  </si>
  <si>
    <t>Ferramentas / materiais / grama</t>
  </si>
  <si>
    <t>Arame farpado</t>
  </si>
  <si>
    <t>Ferramentas</t>
  </si>
  <si>
    <t>Materiais (manutenção)</t>
  </si>
  <si>
    <t xml:space="preserve">Manutencao </t>
  </si>
  <si>
    <r>
      <rPr>
        <b/>
        <sz val="12"/>
        <color theme="1"/>
        <rFont val="Calibri"/>
        <family val="2"/>
        <scheme val="minor"/>
      </rPr>
      <t>1.</t>
    </r>
    <r>
      <rPr>
        <sz val="12"/>
        <color theme="1"/>
        <rFont val="Calibri"/>
        <family val="2"/>
        <scheme val="minor"/>
      </rPr>
      <t xml:space="preserve"> Reflorestamento </t>
    </r>
  </si>
  <si>
    <r>
      <rPr>
        <b/>
        <sz val="12"/>
        <color theme="1"/>
        <rFont val="Calibri"/>
        <family val="2"/>
        <scheme val="minor"/>
      </rPr>
      <t>3.</t>
    </r>
    <r>
      <rPr>
        <sz val="12"/>
        <color theme="1"/>
        <rFont val="Calibri"/>
        <family val="2"/>
        <scheme val="minor"/>
      </rPr>
      <t xml:space="preserve"> Preservar a fauna e flora da floresta tropical</t>
    </r>
  </si>
  <si>
    <r>
      <rPr>
        <b/>
        <sz val="12"/>
        <color theme="1"/>
        <rFont val="Calibri"/>
        <family val="2"/>
        <scheme val="minor"/>
      </rPr>
      <t>4.</t>
    </r>
    <r>
      <rPr>
        <sz val="12"/>
        <color theme="1"/>
        <rFont val="Calibri"/>
        <family val="2"/>
        <scheme val="minor"/>
      </rPr>
      <t xml:space="preserve"> Educação ambiental prática para crianças, jovens e comunidade</t>
    </r>
  </si>
  <si>
    <r>
      <rPr>
        <b/>
        <sz val="12"/>
        <color theme="1"/>
        <rFont val="Calibri"/>
        <family val="2"/>
        <scheme val="minor"/>
      </rPr>
      <t>5.</t>
    </r>
    <r>
      <rPr>
        <sz val="12"/>
        <color theme="1"/>
        <rFont val="Calibri"/>
        <family val="2"/>
        <scheme val="minor"/>
      </rPr>
      <t xml:space="preserve"> Dar e divulgar exemplos positivos para o planeta / Inspirar mais pessoas</t>
    </r>
  </si>
  <si>
    <t>CAMPANHA SOLIDÁRIA 2021 - CENTRO ECO SOCIAL VILA DOS SONHOS</t>
  </si>
  <si>
    <t>Materiais de madeira</t>
  </si>
  <si>
    <r>
      <rPr>
        <sz val="11"/>
        <color theme="1"/>
        <rFont val="Calibri"/>
        <family val="2"/>
        <scheme val="minor"/>
      </rPr>
      <t>Encanamento / banheiros</t>
    </r>
  </si>
  <si>
    <t>Porta interior</t>
  </si>
  <si>
    <t>Freezer 228 l</t>
  </si>
  <si>
    <t>Preço</t>
  </si>
  <si>
    <t>Poste / mourão</t>
  </si>
  <si>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Protecão das nascentes</t>
    </r>
  </si>
  <si>
    <t>Grama: proteção de encostas / áreas educacionais</t>
  </si>
  <si>
    <r>
      <rPr>
        <b/>
        <sz val="12"/>
        <color theme="1"/>
        <rFont val="Calibri"/>
        <family val="2"/>
        <scheme val="minor"/>
      </rPr>
      <t xml:space="preserve">Objectives: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1.</t>
    </r>
    <r>
      <rPr>
        <sz val="12"/>
        <color theme="1"/>
        <rFont val="Calibri"/>
        <family val="2"/>
        <scheme val="minor"/>
      </rPr>
      <t xml:space="preserve"> Desenvolver a área da cozinha / refeitório para que possamos atender a um maior número de crianças, jovens, voluntários e convidados
2. Espaço educacional / recreativo que conecta nossa produção local de alimentos com a preparação de alimentos saudáveis
3. Para poder oferecer cursos, preparar alimentos (especificações aprovadas pela Vigilância Sanitária)
4. Servir e receber nossos alunos, residentes e visitantes proporcionando um ambiente confortável e descontraído
5. Planejado e desenvolvido para promover conexão com o meio ambiente</t>
    </r>
  </si>
  <si>
    <t>Mão de obra</t>
  </si>
  <si>
    <t>Bancada de aço inoxidável</t>
  </si>
  <si>
    <t>Pia / bancad de cozinha</t>
  </si>
  <si>
    <r>
      <rPr>
        <sz val="11"/>
        <color theme="1"/>
        <rFont val="Calibri"/>
        <family val="2"/>
        <scheme val="minor"/>
      </rPr>
      <t>Basculante vidro temperado 0,40 x 1,00 m</t>
    </r>
  </si>
  <si>
    <r>
      <rPr>
        <sz val="11"/>
        <color theme="1"/>
        <rFont val="Calibri"/>
        <family val="2"/>
        <scheme val="minor"/>
      </rPr>
      <t>Basculhante vidro temperado 0,40 x 2,00 m</t>
    </r>
  </si>
  <si>
    <r>
      <rPr>
        <sz val="11"/>
        <color theme="1"/>
        <rFont val="Calibri"/>
        <family val="2"/>
        <scheme val="minor"/>
      </rPr>
      <t>Basculante vidro temperado 0,40 x 3,60 m</t>
    </r>
  </si>
  <si>
    <t>Brita (m3)</t>
  </si>
  <si>
    <r>
      <rPr>
        <sz val="11"/>
        <color theme="1"/>
        <rFont val="Calibri"/>
        <family val="2"/>
        <scheme val="minor"/>
      </rPr>
      <t>Brita (m3)</t>
    </r>
  </si>
  <si>
    <r>
      <t xml:space="preserve">Lâmpadas e </t>
    </r>
    <r>
      <rPr>
        <sz val="11"/>
        <color theme="1"/>
        <rFont val="Calibri"/>
        <family val="2"/>
        <scheme val="minor"/>
      </rPr>
      <t>boquilhas</t>
    </r>
  </si>
  <si>
    <t xml:space="preserve">CASA SOLIDÁRIA </t>
  </si>
  <si>
    <t>ECOZINHA / REFEITÓRIO</t>
  </si>
  <si>
    <t>ECOLÓGIA / VERDE</t>
  </si>
  <si>
    <t xml:space="preserve">Mão de obra </t>
  </si>
  <si>
    <t>CASA SOLIDÁRIA</t>
  </si>
  <si>
    <t>Árvores</t>
  </si>
  <si>
    <r>
      <rPr>
        <b/>
        <sz val="12"/>
        <color theme="1"/>
        <rFont val="Calibri"/>
        <family val="2"/>
        <scheme val="minor"/>
      </rPr>
      <t xml:space="preserve">Objetivos: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1.</t>
    </r>
    <r>
      <rPr>
        <sz val="12"/>
        <color theme="1"/>
        <rFont val="Calibri"/>
        <family val="2"/>
        <scheme val="minor"/>
      </rPr>
      <t xml:space="preserve"> Receber voluntários / professores fundamentais ao desenvolvimento de atividades na Vila dos Sonhos e na comunidade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Fortalecer nossos projetos sociais 
</t>
    </r>
    <r>
      <rPr>
        <b/>
        <sz val="12"/>
        <color theme="1"/>
        <rFont val="Calibri"/>
        <family val="2"/>
        <scheme val="minor"/>
      </rPr>
      <t>3.</t>
    </r>
    <r>
      <rPr>
        <sz val="12"/>
        <color theme="1"/>
        <rFont val="Calibri"/>
        <family val="2"/>
        <scheme val="minor"/>
      </rPr>
      <t xml:space="preserve"> Melhorar e expandir as nossas conexões internacionais
</t>
    </r>
    <r>
      <rPr>
        <b/>
        <sz val="12"/>
        <color theme="1"/>
        <rFont val="Calibri"/>
        <family val="2"/>
        <scheme val="minor"/>
      </rPr>
      <t xml:space="preserve">4. </t>
    </r>
    <r>
      <rPr>
        <sz val="12"/>
        <color theme="1"/>
        <rFont val="Calibri"/>
        <family val="2"/>
        <scheme val="minor"/>
      </rPr>
      <t xml:space="preserve">Servir e receber nossos alunos, residentes e visitantes proporcionando um ambiente relaxante
</t>
    </r>
    <r>
      <rPr>
        <b/>
        <sz val="12"/>
        <color theme="1"/>
        <rFont val="Calibri"/>
        <family val="2"/>
        <scheme val="minor"/>
      </rPr>
      <t>5.</t>
    </r>
    <r>
      <rPr>
        <sz val="12"/>
        <color theme="1"/>
        <rFont val="Calibri"/>
        <family val="2"/>
        <scheme val="minor"/>
      </rPr>
      <t xml:space="preserve"> Planejado e desenvolvido para criar conexão direta com o meio ambiente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</si>
</sst>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D515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9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2" fontId="0" fillId="0" borderId="5" xfId="0" applyNumberFormat="1" applyBorder="1"/>
    <xf numFmtId="0" fontId="0" fillId="0" borderId="19" xfId="0" applyBorder="1"/>
    <xf numFmtId="2" fontId="0" fillId="0" borderId="20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0" fontId="2" fillId="0" borderId="10" xfId="0" applyFont="1" applyBorder="1"/>
    <xf numFmtId="0" fontId="2" fillId="0" borderId="11" xfId="0" applyFont="1" applyBorder="1"/>
    <xf numFmtId="2" fontId="2" fillId="0" borderId="12" xfId="0" applyNumberFormat="1" applyFont="1" applyBorder="1"/>
    <xf numFmtId="2" fontId="2" fillId="0" borderId="2" xfId="0" applyNumberFormat="1" applyFont="1" applyBorder="1"/>
    <xf numFmtId="0" fontId="0" fillId="0" borderId="3" xfId="0" applyFont="1" applyBorder="1"/>
    <xf numFmtId="0" fontId="0" fillId="0" borderId="19" xfId="0" applyFont="1" applyBorder="1"/>
    <xf numFmtId="0" fontId="0" fillId="0" borderId="6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26" xfId="0" applyNumberFormat="1" applyFont="1" applyBorder="1"/>
    <xf numFmtId="0" fontId="2" fillId="0" borderId="12" xfId="0" applyFont="1" applyBorder="1"/>
    <xf numFmtId="0" fontId="2" fillId="0" borderId="2" xfId="0" applyFont="1" applyBorder="1"/>
    <xf numFmtId="2" fontId="2" fillId="0" borderId="15" xfId="0" applyNumberFormat="1" applyFont="1" applyBorder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9" xfId="0" applyBorder="1"/>
    <xf numFmtId="2" fontId="0" fillId="0" borderId="30" xfId="0" applyNumberFormat="1" applyBorder="1"/>
    <xf numFmtId="0" fontId="0" fillId="0" borderId="16" xfId="0" applyBorder="1"/>
    <xf numFmtId="2" fontId="0" fillId="0" borderId="18" xfId="0" applyNumberFormat="1" applyBorder="1"/>
    <xf numFmtId="0" fontId="2" fillId="3" borderId="10" xfId="0" applyFont="1" applyFill="1" applyBorder="1"/>
    <xf numFmtId="0" fontId="2" fillId="3" borderId="11" xfId="0" applyFont="1" applyFill="1" applyBorder="1"/>
    <xf numFmtId="2" fontId="2" fillId="3" borderId="12" xfId="0" applyNumberFormat="1" applyFont="1" applyFill="1" applyBorder="1"/>
    <xf numFmtId="0" fontId="2" fillId="3" borderId="12" xfId="0" applyFont="1" applyFill="1" applyBorder="1"/>
    <xf numFmtId="0" fontId="0" fillId="3" borderId="11" xfId="0" applyFill="1" applyBorder="1"/>
    <xf numFmtId="0" fontId="0" fillId="3" borderId="12" xfId="0" applyFill="1" applyBorder="1"/>
    <xf numFmtId="2" fontId="0" fillId="3" borderId="12" xfId="0" applyNumberFormat="1" applyFill="1" applyBorder="1"/>
    <xf numFmtId="0" fontId="2" fillId="3" borderId="21" xfId="0" applyFont="1" applyFill="1" applyBorder="1"/>
    <xf numFmtId="0" fontId="0" fillId="3" borderId="22" xfId="0" applyFill="1" applyBorder="1"/>
    <xf numFmtId="2" fontId="0" fillId="3" borderId="23" xfId="0" applyNumberFormat="1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7" borderId="0" xfId="0" applyFill="1"/>
    <xf numFmtId="0" fontId="2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2" fontId="0" fillId="7" borderId="0" xfId="0" applyNumberFormat="1" applyFill="1"/>
    <xf numFmtId="0" fontId="0" fillId="8" borderId="0" xfId="0" applyFill="1"/>
    <xf numFmtId="0" fontId="3" fillId="8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0" xfId="0" applyFont="1" applyFill="1" applyBorder="1"/>
    <xf numFmtId="0" fontId="2" fillId="8" borderId="11" xfId="0" applyFont="1" applyFill="1" applyBorder="1"/>
    <xf numFmtId="0" fontId="2" fillId="8" borderId="21" xfId="0" applyFont="1" applyFill="1" applyBorder="1"/>
    <xf numFmtId="0" fontId="0" fillId="8" borderId="22" xfId="0" applyFill="1" applyBorder="1"/>
    <xf numFmtId="2" fontId="0" fillId="8" borderId="23" xfId="0" applyNumberFormat="1" applyFill="1" applyBorder="1"/>
    <xf numFmtId="0" fontId="0" fillId="8" borderId="11" xfId="0" applyFill="1" applyBorder="1"/>
    <xf numFmtId="2" fontId="0" fillId="8" borderId="12" xfId="0" applyNumberFormat="1" applyFill="1" applyBorder="1"/>
    <xf numFmtId="0" fontId="2" fillId="8" borderId="12" xfId="0" applyFont="1" applyFill="1" applyBorder="1"/>
    <xf numFmtId="0" fontId="2" fillId="8" borderId="22" xfId="0" applyFont="1" applyFill="1" applyBorder="1"/>
    <xf numFmtId="2" fontId="2" fillId="8" borderId="23" xfId="0" applyNumberFormat="1" applyFont="1" applyFill="1" applyBorder="1"/>
    <xf numFmtId="0" fontId="0" fillId="4" borderId="0" xfId="0" applyFill="1"/>
    <xf numFmtId="0" fontId="0" fillId="9" borderId="3" xfId="0" applyFill="1" applyBorder="1"/>
    <xf numFmtId="0" fontId="0" fillId="9" borderId="4" xfId="0" applyFill="1" applyBorder="1"/>
    <xf numFmtId="2" fontId="0" fillId="9" borderId="4" xfId="0" applyNumberFormat="1" applyFill="1" applyBorder="1"/>
    <xf numFmtId="2" fontId="0" fillId="9" borderId="5" xfId="0" applyNumberFormat="1" applyFill="1" applyBorder="1"/>
    <xf numFmtId="0" fontId="0" fillId="9" borderId="19" xfId="0" applyFill="1" applyBorder="1"/>
    <xf numFmtId="0" fontId="0" fillId="9" borderId="1" xfId="0" applyFill="1" applyBorder="1"/>
    <xf numFmtId="2" fontId="0" fillId="9" borderId="1" xfId="0" applyNumberFormat="1" applyFill="1" applyBorder="1"/>
    <xf numFmtId="2" fontId="0" fillId="9" borderId="20" xfId="0" applyNumberFormat="1" applyFill="1" applyBorder="1"/>
    <xf numFmtId="0" fontId="0" fillId="9" borderId="6" xfId="0" applyFill="1" applyBorder="1"/>
    <xf numFmtId="0" fontId="0" fillId="9" borderId="7" xfId="0" applyFill="1" applyBorder="1"/>
    <xf numFmtId="2" fontId="0" fillId="9" borderId="7" xfId="0" applyNumberFormat="1" applyFill="1" applyBorder="1"/>
    <xf numFmtId="2" fontId="0" fillId="9" borderId="8" xfId="0" applyNumberForma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2" fontId="2" fillId="9" borderId="12" xfId="0" applyNumberFormat="1" applyFont="1" applyFill="1" applyBorder="1"/>
    <xf numFmtId="2" fontId="2" fillId="9" borderId="2" xfId="0" applyNumberFormat="1" applyFont="1" applyFill="1" applyBorder="1"/>
    <xf numFmtId="0" fontId="0" fillId="9" borderId="3" xfId="0" applyFont="1" applyFill="1" applyBorder="1"/>
    <xf numFmtId="0" fontId="0" fillId="9" borderId="19" xfId="0" applyFont="1" applyFill="1" applyBorder="1"/>
    <xf numFmtId="0" fontId="2" fillId="9" borderId="13" xfId="0" applyFont="1" applyFill="1" applyBorder="1"/>
    <xf numFmtId="0" fontId="2" fillId="9" borderId="14" xfId="0" applyFont="1" applyFill="1" applyBorder="1"/>
    <xf numFmtId="2" fontId="2" fillId="9" borderId="26" xfId="0" applyNumberFormat="1" applyFont="1" applyFill="1" applyBorder="1"/>
    <xf numFmtId="0" fontId="2" fillId="9" borderId="12" xfId="0" applyFont="1" applyFill="1" applyBorder="1"/>
    <xf numFmtId="0" fontId="2" fillId="9" borderId="15" xfId="0" applyFont="1" applyFill="1" applyBorder="1"/>
    <xf numFmtId="2" fontId="0" fillId="0" borderId="38" xfId="0" applyNumberFormat="1" applyFont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 vertical="center"/>
    </xf>
    <xf numFmtId="2" fontId="0" fillId="0" borderId="40" xfId="0" applyNumberFormat="1" applyFont="1" applyBorder="1" applyAlignment="1">
      <alignment horizontal="center" vertical="center"/>
    </xf>
    <xf numFmtId="0" fontId="0" fillId="9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9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1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0" fillId="0" borderId="32" xfId="0" applyNumberFormat="1" applyFont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 vertical="center"/>
    </xf>
    <xf numFmtId="2" fontId="0" fillId="0" borderId="35" xfId="0" applyNumberFormat="1" applyFont="1" applyBorder="1" applyAlignment="1">
      <alignment horizontal="center" vertical="center"/>
    </xf>
    <xf numFmtId="2" fontId="0" fillId="0" borderId="41" xfId="0" applyNumberFormat="1" applyFont="1" applyBorder="1" applyAlignment="1">
      <alignment horizontal="center" vertical="center"/>
    </xf>
    <xf numFmtId="1" fontId="0" fillId="0" borderId="32" xfId="0" applyNumberFormat="1" applyFont="1" applyBorder="1" applyAlignment="1">
      <alignment horizontal="center" vertical="center"/>
    </xf>
    <xf numFmtId="1" fontId="0" fillId="0" borderId="37" xfId="0" applyNumberFormat="1" applyFont="1" applyBorder="1" applyAlignment="1">
      <alignment horizontal="center" vertical="center"/>
    </xf>
    <xf numFmtId="1" fontId="0" fillId="0" borderId="33" xfId="0" applyNumberFormat="1" applyFont="1" applyBorder="1" applyAlignment="1">
      <alignment horizontal="center" vertical="center"/>
    </xf>
    <xf numFmtId="0" fontId="4" fillId="3" borderId="22" xfId="0" applyFont="1" applyFill="1" applyBorder="1" applyAlignment="1"/>
    <xf numFmtId="0" fontId="4" fillId="3" borderId="23" xfId="0" applyFont="1" applyFill="1" applyBorder="1" applyAlignment="1"/>
    <xf numFmtId="0" fontId="4" fillId="3" borderId="0" xfId="0" applyFont="1" applyFill="1" applyBorder="1" applyAlignment="1"/>
    <xf numFmtId="0" fontId="4" fillId="3" borderId="25" xfId="0" applyFont="1" applyFill="1" applyBorder="1" applyAlignment="1"/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5" fillId="3" borderId="21" xfId="0" applyFont="1" applyFill="1" applyBorder="1" applyAlignment="1"/>
    <xf numFmtId="0" fontId="0" fillId="0" borderId="3" xfId="0" applyBorder="1" applyAlignment="1">
      <alignment wrapText="1"/>
    </xf>
    <xf numFmtId="0" fontId="1" fillId="3" borderId="24" xfId="0" applyFont="1" applyFill="1" applyBorder="1" applyAlignment="1"/>
    <xf numFmtId="0" fontId="1" fillId="3" borderId="13" xfId="0" applyFont="1" applyFill="1" applyBorder="1" applyAlignment="1"/>
    <xf numFmtId="0" fontId="0" fillId="0" borderId="39" xfId="0" applyFont="1" applyBorder="1" applyAlignment="1">
      <alignment horizontal="center" vertical="center"/>
    </xf>
    <xf numFmtId="0" fontId="0" fillId="9" borderId="37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2" fontId="0" fillId="9" borderId="1" xfId="0" applyNumberFormat="1" applyFont="1" applyFill="1" applyBorder="1" applyAlignment="1">
      <alignment horizontal="center" vertical="center"/>
    </xf>
    <xf numFmtId="2" fontId="0" fillId="9" borderId="3" xfId="0" applyNumberFormat="1" applyFont="1" applyFill="1" applyBorder="1" applyAlignment="1">
      <alignment horizontal="center" vertical="center"/>
    </xf>
    <xf numFmtId="2" fontId="0" fillId="9" borderId="4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2" fontId="0" fillId="9" borderId="19" xfId="0" applyNumberFormat="1" applyFon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9" borderId="19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/>
    </xf>
    <xf numFmtId="2" fontId="0" fillId="9" borderId="7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2" fontId="0" fillId="0" borderId="34" xfId="0" applyNumberFormat="1" applyFont="1" applyBorder="1" applyAlignment="1">
      <alignment horizontal="center" vertical="center" wrapText="1"/>
    </xf>
    <xf numFmtId="2" fontId="0" fillId="0" borderId="26" xfId="0" applyNumberFormat="1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2" fontId="2" fillId="5" borderId="34" xfId="0" applyNumberFormat="1" applyFont="1" applyFill="1" applyBorder="1" applyAlignment="1">
      <alignment horizontal="center" vertical="center" wrapText="1"/>
    </xf>
    <xf numFmtId="2" fontId="2" fillId="5" borderId="26" xfId="0" applyNumberFormat="1" applyFont="1" applyFill="1" applyBorder="1" applyAlignment="1">
      <alignment horizontal="center" vertical="center" wrapText="1"/>
    </xf>
    <xf numFmtId="1" fontId="2" fillId="5" borderId="36" xfId="0" applyNumberFormat="1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0" fillId="9" borderId="34" xfId="0" applyNumberFormat="1" applyFont="1" applyFill="1" applyBorder="1" applyAlignment="1">
      <alignment horizontal="center" vertical="center" wrapText="1"/>
    </xf>
    <xf numFmtId="2" fontId="0" fillId="9" borderId="26" xfId="0" applyNumberFormat="1" applyFont="1" applyFill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2" fontId="0" fillId="9" borderId="45" xfId="0" applyNumberFormat="1" applyFill="1" applyBorder="1"/>
    <xf numFmtId="2" fontId="0" fillId="9" borderId="46" xfId="0" applyNumberFormat="1" applyFill="1" applyBorder="1"/>
    <xf numFmtId="2" fontId="2" fillId="9" borderId="14" xfId="0" applyNumberFormat="1" applyFont="1" applyFill="1" applyBorder="1"/>
    <xf numFmtId="2" fontId="0" fillId="9" borderId="32" xfId="0" applyNumberFormat="1" applyFill="1" applyBorder="1"/>
    <xf numFmtId="2" fontId="0" fillId="9" borderId="37" xfId="0" applyNumberFormat="1" applyFill="1" applyBorder="1"/>
    <xf numFmtId="2" fontId="0" fillId="9" borderId="33" xfId="0" applyNumberFormat="1" applyFill="1" applyBorder="1"/>
    <xf numFmtId="2" fontId="0" fillId="9" borderId="47" xfId="0" applyNumberFormat="1" applyFill="1" applyBorder="1"/>
    <xf numFmtId="2" fontId="2" fillId="9" borderId="10" xfId="0" applyNumberFormat="1" applyFont="1" applyFill="1" applyBorder="1"/>
    <xf numFmtId="0" fontId="0" fillId="8" borderId="23" xfId="0" applyFill="1" applyBorder="1"/>
    <xf numFmtId="2" fontId="0" fillId="9" borderId="35" xfId="0" applyNumberFormat="1" applyFill="1" applyBorder="1"/>
    <xf numFmtId="0" fontId="0" fillId="9" borderId="45" xfId="0" applyFill="1" applyBorder="1"/>
    <xf numFmtId="0" fontId="0" fillId="9" borderId="46" xfId="0" applyFill="1" applyBorder="1"/>
    <xf numFmtId="0" fontId="0" fillId="9" borderId="47" xfId="0" applyFill="1" applyBorder="1"/>
    <xf numFmtId="0" fontId="1" fillId="8" borderId="22" xfId="0" applyFont="1" applyFill="1" applyBorder="1" applyAlignment="1">
      <alignment horizontal="left" vertical="center" wrapText="1"/>
    </xf>
    <xf numFmtId="0" fontId="1" fillId="8" borderId="23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1" fillId="8" borderId="25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11" Type="http://schemas.openxmlformats.org/officeDocument/2006/relationships/image" Target="../media/image22.jpeg"/><Relationship Id="rId5" Type="http://schemas.openxmlformats.org/officeDocument/2006/relationships/image" Target="../media/image16.png"/><Relationship Id="rId10" Type="http://schemas.openxmlformats.org/officeDocument/2006/relationships/image" Target="../media/image21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411480</xdr:colOff>
      <xdr:row>1</xdr:row>
      <xdr:rowOff>373380</xdr:rowOff>
    </xdr:from>
    <xdr:to>
      <xdr:col>29</xdr:col>
      <xdr:colOff>228600</xdr:colOff>
      <xdr:row>24</xdr:row>
      <xdr:rowOff>43148</xdr:rowOff>
    </xdr:to>
    <xdr:pic>
      <xdr:nvPicPr>
        <xdr:cNvPr id="2" name="Imagem 2">
          <a:extLst>
            <a:ext uri="{FF2B5EF4-FFF2-40B4-BE49-F238E27FC236}">
              <a16:creationId xmlns="" xmlns:a16="http://schemas.microsoft.com/office/drawing/2014/main" id="{2E9A10E5-D507-6E4A-93B1-68C63A1F6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1380" y="487680"/>
          <a:ext cx="7221220" cy="4914868"/>
        </a:xfrm>
        <a:prstGeom prst="rect">
          <a:avLst/>
        </a:prstGeom>
      </xdr:spPr>
    </xdr:pic>
    <xdr:clientData/>
  </xdr:twoCellAnchor>
  <xdr:twoCellAnchor editAs="oneCell">
    <xdr:from>
      <xdr:col>11</xdr:col>
      <xdr:colOff>380512</xdr:colOff>
      <xdr:row>9</xdr:row>
      <xdr:rowOff>91440</xdr:rowOff>
    </xdr:from>
    <xdr:to>
      <xdr:col>16</xdr:col>
      <xdr:colOff>1174</xdr:colOff>
      <xdr:row>22</xdr:row>
      <xdr:rowOff>182880</xdr:rowOff>
    </xdr:to>
    <xdr:pic>
      <xdr:nvPicPr>
        <xdr:cNvPr id="3" name="Imagem 4">
          <a:extLst>
            <a:ext uri="{FF2B5EF4-FFF2-40B4-BE49-F238E27FC236}">
              <a16:creationId xmlns="" xmlns:a16="http://schemas.microsoft.com/office/drawing/2014/main" id="{F89915D6-108F-A640-B9A3-D361460DC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812" y="2313940"/>
          <a:ext cx="4705742" cy="28346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13</xdr:row>
      <xdr:rowOff>190499</xdr:rowOff>
    </xdr:from>
    <xdr:to>
      <xdr:col>11</xdr:col>
      <xdr:colOff>320040</xdr:colOff>
      <xdr:row>22</xdr:row>
      <xdr:rowOff>11520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F6D5EBE5-04FD-C549-8693-4D6A9D5B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3441699"/>
          <a:ext cx="1651000" cy="1535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386080</xdr:colOff>
      <xdr:row>22</xdr:row>
      <xdr:rowOff>175260</xdr:rowOff>
    </xdr:to>
    <xdr:pic>
      <xdr:nvPicPr>
        <xdr:cNvPr id="5" name="Imagem 6">
          <a:extLst>
            <a:ext uri="{FF2B5EF4-FFF2-40B4-BE49-F238E27FC236}">
              <a16:creationId xmlns="" xmlns:a16="http://schemas.microsoft.com/office/drawing/2014/main" id="{B8214E81-86FA-FE47-9871-A822EBEC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251200"/>
          <a:ext cx="2760980" cy="1889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7</xdr:row>
      <xdr:rowOff>159481</xdr:rowOff>
    </xdr:from>
    <xdr:to>
      <xdr:col>18</xdr:col>
      <xdr:colOff>312420</xdr:colOff>
      <xdr:row>33</xdr:row>
      <xdr:rowOff>24486</xdr:rowOff>
    </xdr:to>
    <xdr:pic>
      <xdr:nvPicPr>
        <xdr:cNvPr id="2" name="Imagem 5">
          <a:extLst>
            <a:ext uri="{FF2B5EF4-FFF2-40B4-BE49-F238E27FC236}">
              <a16:creationId xmlns="" xmlns:a16="http://schemas.microsoft.com/office/drawing/2014/main" id="{907BE468-E71C-5042-B9CD-CE0B51B4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0" y="1810481"/>
          <a:ext cx="6065520" cy="4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342901</xdr:colOff>
      <xdr:row>0</xdr:row>
      <xdr:rowOff>132214</xdr:rowOff>
    </xdr:from>
    <xdr:to>
      <xdr:col>17</xdr:col>
      <xdr:colOff>259080</xdr:colOff>
      <xdr:row>5</xdr:row>
      <xdr:rowOff>72216</xdr:rowOff>
    </xdr:to>
    <xdr:pic>
      <xdr:nvPicPr>
        <xdr:cNvPr id="3" name="Imagem 7">
          <a:extLst>
            <a:ext uri="{FF2B5EF4-FFF2-40B4-BE49-F238E27FC236}">
              <a16:creationId xmlns="" xmlns:a16="http://schemas.microsoft.com/office/drawing/2014/main" id="{3BF10CAD-4600-6E41-8378-9411FF0F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3301" y="132214"/>
          <a:ext cx="1262379" cy="117190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431941</xdr:colOff>
      <xdr:row>0</xdr:row>
      <xdr:rowOff>147833</xdr:rowOff>
    </xdr:from>
    <xdr:to>
      <xdr:col>18</xdr:col>
      <xdr:colOff>922020</xdr:colOff>
      <xdr:row>5</xdr:row>
      <xdr:rowOff>51865</xdr:rowOff>
    </xdr:to>
    <xdr:pic>
      <xdr:nvPicPr>
        <xdr:cNvPr id="4" name="Imagem 8">
          <a:extLst>
            <a:ext uri="{FF2B5EF4-FFF2-40B4-BE49-F238E27FC236}">
              <a16:creationId xmlns="" xmlns:a16="http://schemas.microsoft.com/office/drawing/2014/main" id="{6D36FD0D-0C57-164D-A4F2-C024318AF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541" y="147833"/>
          <a:ext cx="1163179" cy="11359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</xdr:colOff>
      <xdr:row>5</xdr:row>
      <xdr:rowOff>178498</xdr:rowOff>
    </xdr:from>
    <xdr:to>
      <xdr:col>19</xdr:col>
      <xdr:colOff>38100</xdr:colOff>
      <xdr:row>20</xdr:row>
      <xdr:rowOff>12962</xdr:rowOff>
    </xdr:to>
    <xdr:pic>
      <xdr:nvPicPr>
        <xdr:cNvPr id="2" name="Imagem 2">
          <a:extLst>
            <a:ext uri="{FF2B5EF4-FFF2-40B4-BE49-F238E27FC236}">
              <a16:creationId xmlns="" xmlns:a16="http://schemas.microsoft.com/office/drawing/2014/main" id="{E270B4CA-A45C-4241-8E35-053396EF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3619" y="1359598"/>
          <a:ext cx="8056881" cy="2768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15239</xdr:colOff>
      <xdr:row>22</xdr:row>
      <xdr:rowOff>74490</xdr:rowOff>
    </xdr:from>
    <xdr:to>
      <xdr:col>19</xdr:col>
      <xdr:colOff>35991</xdr:colOff>
      <xdr:row>40</xdr:row>
      <xdr:rowOff>83820</xdr:rowOff>
    </xdr:to>
    <xdr:pic>
      <xdr:nvPicPr>
        <xdr:cNvPr id="3" name="Imagem 3">
          <a:extLst>
            <a:ext uri="{FF2B5EF4-FFF2-40B4-BE49-F238E27FC236}">
              <a16:creationId xmlns="" xmlns:a16="http://schemas.microsoft.com/office/drawing/2014/main" id="{8938C6DC-6791-6842-948C-3F19E77F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239" y="4582990"/>
          <a:ext cx="8047152" cy="353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541021</xdr:colOff>
      <xdr:row>0</xdr:row>
      <xdr:rowOff>113915</xdr:rowOff>
    </xdr:from>
    <xdr:to>
      <xdr:col>18</xdr:col>
      <xdr:colOff>990600</xdr:colOff>
      <xdr:row>5</xdr:row>
      <xdr:rowOff>45720</xdr:rowOff>
    </xdr:to>
    <xdr:pic>
      <xdr:nvPicPr>
        <xdr:cNvPr id="4" name="Imagem 4">
          <a:extLst>
            <a:ext uri="{FF2B5EF4-FFF2-40B4-BE49-F238E27FC236}">
              <a16:creationId xmlns="" xmlns:a16="http://schemas.microsoft.com/office/drawing/2014/main" id="{14AC93FB-FBFC-1442-9D49-5CC87313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4921" y="113915"/>
          <a:ext cx="1122679" cy="1112905"/>
        </a:xfrm>
        <a:prstGeom prst="rect">
          <a:avLst/>
        </a:prstGeom>
      </xdr:spPr>
    </xdr:pic>
    <xdr:clientData/>
  </xdr:twoCellAnchor>
  <xdr:twoCellAnchor editAs="oneCell">
    <xdr:from>
      <xdr:col>15</xdr:col>
      <xdr:colOff>348122</xdr:colOff>
      <xdr:row>0</xdr:row>
      <xdr:rowOff>121920</xdr:rowOff>
    </xdr:from>
    <xdr:to>
      <xdr:col>17</xdr:col>
      <xdr:colOff>182880</xdr:colOff>
      <xdr:row>5</xdr:row>
      <xdr:rowOff>48465</xdr:rowOff>
    </xdr:to>
    <xdr:pic>
      <xdr:nvPicPr>
        <xdr:cNvPr id="5" name="Imagem 5">
          <a:extLst>
            <a:ext uri="{FF2B5EF4-FFF2-40B4-BE49-F238E27FC236}">
              <a16:creationId xmlns="" xmlns:a16="http://schemas.microsoft.com/office/drawing/2014/main" id="{AD91D186-1061-354C-A4E0-3E5F4A70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5822" y="121920"/>
          <a:ext cx="1180958" cy="1107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75818</xdr:colOff>
      <xdr:row>15</xdr:row>
      <xdr:rowOff>60960</xdr:rowOff>
    </xdr:from>
    <xdr:to>
      <xdr:col>15</xdr:col>
      <xdr:colOff>455703</xdr:colOff>
      <xdr:row>24</xdr:row>
      <xdr:rowOff>7143</xdr:rowOff>
    </xdr:to>
    <xdr:pic>
      <xdr:nvPicPr>
        <xdr:cNvPr id="2" name="Imagem 3">
          <a:extLst>
            <a:ext uri="{FF2B5EF4-FFF2-40B4-BE49-F238E27FC236}">
              <a16:creationId xmlns="" xmlns:a16="http://schemas.microsoft.com/office/drawing/2014/main" id="{3A9ED909-7DC6-5D48-AA05-D4954AF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218" y="3223260"/>
          <a:ext cx="2399185" cy="1757203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373380</xdr:colOff>
      <xdr:row>15</xdr:row>
      <xdr:rowOff>60960</xdr:rowOff>
    </xdr:from>
    <xdr:to>
      <xdr:col>12</xdr:col>
      <xdr:colOff>22860</xdr:colOff>
      <xdr:row>24</xdr:row>
      <xdr:rowOff>0</xdr:rowOff>
    </xdr:to>
    <xdr:pic>
      <xdr:nvPicPr>
        <xdr:cNvPr id="3" name="Imagem 4">
          <a:extLst>
            <a:ext uri="{FF2B5EF4-FFF2-40B4-BE49-F238E27FC236}">
              <a16:creationId xmlns="" xmlns:a16="http://schemas.microsoft.com/office/drawing/2014/main" id="{5039E457-2967-7842-917F-A5EDEE94A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280" y="3223260"/>
          <a:ext cx="2760980" cy="1750060"/>
        </a:xfrm>
        <a:prstGeom prst="rect">
          <a:avLst/>
        </a:prstGeom>
      </xdr:spPr>
    </xdr:pic>
    <xdr:clientData/>
  </xdr:twoCellAnchor>
  <xdr:twoCellAnchor editAs="oneCell">
    <xdr:from>
      <xdr:col>12</xdr:col>
      <xdr:colOff>98120</xdr:colOff>
      <xdr:row>5</xdr:row>
      <xdr:rowOff>106680</xdr:rowOff>
    </xdr:from>
    <xdr:to>
      <xdr:col>15</xdr:col>
      <xdr:colOff>467640</xdr:colOff>
      <xdr:row>14</xdr:row>
      <xdr:rowOff>63780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21CA3076-31E2-B446-B7EC-1465BF19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520" y="1275080"/>
          <a:ext cx="2388820" cy="17605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472440</xdr:colOff>
      <xdr:row>4</xdr:row>
      <xdr:rowOff>167640</xdr:rowOff>
    </xdr:from>
    <xdr:to>
      <xdr:col>18</xdr:col>
      <xdr:colOff>1128180</xdr:colOff>
      <xdr:row>13</xdr:row>
      <xdr:rowOff>108900</xdr:rowOff>
    </xdr:to>
    <xdr:pic>
      <xdr:nvPicPr>
        <xdr:cNvPr id="5" name="Imagem 6">
          <a:extLst>
            <a:ext uri="{FF2B5EF4-FFF2-40B4-BE49-F238E27FC236}">
              <a16:creationId xmlns="" xmlns:a16="http://schemas.microsoft.com/office/drawing/2014/main" id="{29A1C1DF-0931-A343-90BE-F1E4568F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120140"/>
          <a:ext cx="2461680" cy="1640520"/>
        </a:xfrm>
        <a:prstGeom prst="rect">
          <a:avLst/>
        </a:prstGeom>
      </xdr:spPr>
    </xdr:pic>
    <xdr:clientData/>
  </xdr:twoCellAnchor>
  <xdr:twoCellAnchor editAs="oneCell">
    <xdr:from>
      <xdr:col>18</xdr:col>
      <xdr:colOff>1767</xdr:colOff>
      <xdr:row>0</xdr:row>
      <xdr:rowOff>114704</xdr:rowOff>
    </xdr:from>
    <xdr:to>
      <xdr:col>18</xdr:col>
      <xdr:colOff>1059180</xdr:colOff>
      <xdr:row>5</xdr:row>
      <xdr:rowOff>37111</xdr:rowOff>
    </xdr:to>
    <xdr:pic>
      <xdr:nvPicPr>
        <xdr:cNvPr id="6" name="Imagem 7">
          <a:extLst>
            <a:ext uri="{FF2B5EF4-FFF2-40B4-BE49-F238E27FC236}">
              <a16:creationId xmlns="" xmlns:a16="http://schemas.microsoft.com/office/drawing/2014/main" id="{82066873-7566-374A-BD5E-7556B0A8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8767" y="114704"/>
          <a:ext cx="1057413" cy="1090807"/>
        </a:xfrm>
        <a:prstGeom prst="rect">
          <a:avLst/>
        </a:prstGeom>
      </xdr:spPr>
    </xdr:pic>
    <xdr:clientData/>
  </xdr:twoCellAnchor>
  <xdr:twoCellAnchor editAs="oneCell">
    <xdr:from>
      <xdr:col>8</xdr:col>
      <xdr:colOff>10718</xdr:colOff>
      <xdr:row>5</xdr:row>
      <xdr:rowOff>99060</xdr:rowOff>
    </xdr:from>
    <xdr:to>
      <xdr:col>12</xdr:col>
      <xdr:colOff>43050</xdr:colOff>
      <xdr:row>14</xdr:row>
      <xdr:rowOff>62295</xdr:rowOff>
    </xdr:to>
    <xdr:pic>
      <xdr:nvPicPr>
        <xdr:cNvPr id="7" name="Imagem 8">
          <a:extLst>
            <a:ext uri="{FF2B5EF4-FFF2-40B4-BE49-F238E27FC236}">
              <a16:creationId xmlns="" xmlns:a16="http://schemas.microsoft.com/office/drawing/2014/main" id="{71E3160C-E577-DA42-9806-20ACA6D99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718" y="1267460"/>
          <a:ext cx="2724732" cy="1766635"/>
        </a:xfrm>
        <a:prstGeom prst="rect">
          <a:avLst/>
        </a:prstGeom>
      </xdr:spPr>
    </xdr:pic>
    <xdr:clientData/>
  </xdr:twoCellAnchor>
  <xdr:twoCellAnchor editAs="oneCell">
    <xdr:from>
      <xdr:col>15</xdr:col>
      <xdr:colOff>507294</xdr:colOff>
      <xdr:row>15</xdr:row>
      <xdr:rowOff>60960</xdr:rowOff>
    </xdr:from>
    <xdr:to>
      <xdr:col>18</xdr:col>
      <xdr:colOff>1158240</xdr:colOff>
      <xdr:row>24</xdr:row>
      <xdr:rowOff>7620</xdr:rowOff>
    </xdr:to>
    <xdr:pic>
      <xdr:nvPicPr>
        <xdr:cNvPr id="8" name="Imagem 9">
          <a:extLst>
            <a:ext uri="{FF2B5EF4-FFF2-40B4-BE49-F238E27FC236}">
              <a16:creationId xmlns="" xmlns:a16="http://schemas.microsoft.com/office/drawing/2014/main" id="{AD0C3CDC-2566-6B42-BE69-46504B24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4994" y="3223260"/>
          <a:ext cx="2670246" cy="1757680"/>
        </a:xfrm>
        <a:prstGeom prst="rect">
          <a:avLst/>
        </a:prstGeom>
      </xdr:spPr>
    </xdr:pic>
    <xdr:clientData/>
  </xdr:twoCellAnchor>
  <xdr:twoCellAnchor editAs="oneCell">
    <xdr:from>
      <xdr:col>15</xdr:col>
      <xdr:colOff>358142</xdr:colOff>
      <xdr:row>0</xdr:row>
      <xdr:rowOff>131098</xdr:rowOff>
    </xdr:from>
    <xdr:to>
      <xdr:col>17</xdr:col>
      <xdr:colOff>198120</xdr:colOff>
      <xdr:row>5</xdr:row>
      <xdr:rowOff>55282</xdr:rowOff>
    </xdr:to>
    <xdr:pic>
      <xdr:nvPicPr>
        <xdr:cNvPr id="9" name="Imagem 10">
          <a:extLst>
            <a:ext uri="{FF2B5EF4-FFF2-40B4-BE49-F238E27FC236}">
              <a16:creationId xmlns="" xmlns:a16="http://schemas.microsoft.com/office/drawing/2014/main" id="{9BD09380-D8B7-A448-9521-31A4F5986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5842" y="131098"/>
          <a:ext cx="1186178" cy="1092584"/>
        </a:xfrm>
        <a:prstGeom prst="rect">
          <a:avLst/>
        </a:prstGeom>
      </xdr:spPr>
    </xdr:pic>
    <xdr:clientData/>
  </xdr:twoCellAnchor>
  <xdr:twoCellAnchor editAs="oneCell">
    <xdr:from>
      <xdr:col>15</xdr:col>
      <xdr:colOff>525781</xdr:colOff>
      <xdr:row>24</xdr:row>
      <xdr:rowOff>170354</xdr:rowOff>
    </xdr:from>
    <xdr:to>
      <xdr:col>19</xdr:col>
      <xdr:colOff>15240</xdr:colOff>
      <xdr:row>33</xdr:row>
      <xdr:rowOff>60959</xdr:rowOff>
    </xdr:to>
    <xdr:pic>
      <xdr:nvPicPr>
        <xdr:cNvPr id="10" name="Imagem 11">
          <a:extLst>
            <a:ext uri="{FF2B5EF4-FFF2-40B4-BE49-F238E27FC236}">
              <a16:creationId xmlns="" xmlns:a16="http://schemas.microsoft.com/office/drawing/2014/main" id="{FEF30635-0891-8944-B92A-94ACB72A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3481" y="5136054"/>
          <a:ext cx="2804159" cy="1706705"/>
        </a:xfrm>
        <a:prstGeom prst="rect">
          <a:avLst/>
        </a:prstGeom>
      </xdr:spPr>
    </xdr:pic>
    <xdr:clientData/>
  </xdr:twoCellAnchor>
  <xdr:twoCellAnchor editAs="oneCell">
    <xdr:from>
      <xdr:col>12</xdr:col>
      <xdr:colOff>82260</xdr:colOff>
      <xdr:row>24</xdr:row>
      <xdr:rowOff>164927</xdr:rowOff>
    </xdr:from>
    <xdr:to>
      <xdr:col>15</xdr:col>
      <xdr:colOff>464820</xdr:colOff>
      <xdr:row>33</xdr:row>
      <xdr:rowOff>68581</xdr:rowOff>
    </xdr:to>
    <xdr:pic>
      <xdr:nvPicPr>
        <xdr:cNvPr id="11" name="Imagem 12">
          <a:extLst>
            <a:ext uri="{FF2B5EF4-FFF2-40B4-BE49-F238E27FC236}">
              <a16:creationId xmlns="" xmlns:a16="http://schemas.microsoft.com/office/drawing/2014/main" id="{2E9988AF-27CB-FD42-980D-6162D9F78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0660" y="5130627"/>
          <a:ext cx="2401860" cy="1719754"/>
        </a:xfrm>
        <a:prstGeom prst="rect">
          <a:avLst/>
        </a:prstGeom>
      </xdr:spPr>
    </xdr:pic>
    <xdr:clientData/>
  </xdr:twoCellAnchor>
  <xdr:twoCellAnchor editAs="oneCell">
    <xdr:from>
      <xdr:col>7</xdr:col>
      <xdr:colOff>371640</xdr:colOff>
      <xdr:row>24</xdr:row>
      <xdr:rowOff>175260</xdr:rowOff>
    </xdr:from>
    <xdr:to>
      <xdr:col>12</xdr:col>
      <xdr:colOff>22860</xdr:colOff>
      <xdr:row>33</xdr:row>
      <xdr:rowOff>68580</xdr:rowOff>
    </xdr:to>
    <xdr:pic>
      <xdr:nvPicPr>
        <xdr:cNvPr id="12" name="Imagem 13">
          <a:extLst>
            <a:ext uri="{FF2B5EF4-FFF2-40B4-BE49-F238E27FC236}">
              <a16:creationId xmlns="" xmlns:a16="http://schemas.microsoft.com/office/drawing/2014/main" id="{76E1345F-5C03-FA42-873E-EDA854F3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540" y="5140960"/>
          <a:ext cx="2762720" cy="1709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9"/>
  <sheetViews>
    <sheetView topLeftCell="A4" workbookViewId="0">
      <selection activeCell="J9" sqref="J9"/>
    </sheetView>
  </sheetViews>
  <sheetFormatPr defaultColWidth="8.77734375" defaultRowHeight="14.4" x14ac:dyDescent="0.3"/>
  <cols>
    <col min="1" max="2" width="2.6640625" customWidth="1"/>
    <col min="3" max="3" width="31.109375" customWidth="1"/>
    <col min="4" max="6" width="11.109375" customWidth="1"/>
    <col min="7" max="7" width="5.44140625" customWidth="1"/>
    <col min="8" max="8" width="31.109375" customWidth="1"/>
    <col min="9" max="11" width="8.77734375" customWidth="1"/>
    <col min="12" max="12" width="5.44140625" customWidth="1"/>
    <col min="13" max="13" width="31.109375" customWidth="1"/>
    <col min="14" max="14" width="11.109375" customWidth="1"/>
    <col min="15" max="15" width="11" customWidth="1"/>
    <col min="16" max="16" width="8.77734375" customWidth="1"/>
    <col min="17" max="18" width="2.6640625" customWidth="1"/>
  </cols>
  <sheetData>
    <row r="1" spans="1:18" ht="9" customHeight="1" thickBot="1" x14ac:dyDescent="0.3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30" customHeight="1" thickBot="1" x14ac:dyDescent="0.35">
      <c r="A2" s="72"/>
      <c r="B2" s="72"/>
      <c r="C2" s="149" t="s">
        <v>83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83"/>
      <c r="Q2" s="72"/>
      <c r="R2" s="72"/>
    </row>
    <row r="3" spans="1:18" ht="9" customHeight="1" thickBot="1" x14ac:dyDescent="0.3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5" customHeight="1" x14ac:dyDescent="0.3">
      <c r="A4" s="72"/>
      <c r="B4" s="72"/>
      <c r="C4" s="151" t="s">
        <v>102</v>
      </c>
      <c r="D4" s="151" t="s">
        <v>1</v>
      </c>
      <c r="E4" s="153" t="s">
        <v>2</v>
      </c>
      <c r="F4" s="155" t="s">
        <v>10</v>
      </c>
      <c r="G4" s="72"/>
      <c r="H4" s="209" t="s">
        <v>103</v>
      </c>
      <c r="I4" s="211" t="s">
        <v>1</v>
      </c>
      <c r="J4" s="213" t="s">
        <v>2</v>
      </c>
      <c r="K4" s="209" t="s">
        <v>10</v>
      </c>
      <c r="L4" s="72"/>
      <c r="M4" s="165" t="s">
        <v>104</v>
      </c>
      <c r="N4" s="143" t="s">
        <v>1</v>
      </c>
      <c r="O4" s="145" t="s">
        <v>2</v>
      </c>
      <c r="P4" s="147" t="s">
        <v>10</v>
      </c>
      <c r="Q4" s="72"/>
      <c r="R4" s="72"/>
    </row>
    <row r="5" spans="1:18" ht="15" thickBot="1" x14ac:dyDescent="0.35">
      <c r="A5" s="72"/>
      <c r="B5" s="72"/>
      <c r="C5" s="152"/>
      <c r="D5" s="152"/>
      <c r="E5" s="154"/>
      <c r="F5" s="156"/>
      <c r="G5" s="72"/>
      <c r="H5" s="210"/>
      <c r="I5" s="212"/>
      <c r="J5" s="214"/>
      <c r="K5" s="215"/>
      <c r="L5" s="72"/>
      <c r="M5" s="166"/>
      <c r="N5" s="144"/>
      <c r="O5" s="146"/>
      <c r="P5" s="148"/>
      <c r="Q5" s="72"/>
      <c r="R5" s="72"/>
    </row>
    <row r="6" spans="1:18" ht="24" customHeight="1" x14ac:dyDescent="0.3">
      <c r="A6" s="72"/>
      <c r="B6" s="72"/>
      <c r="C6" s="99" t="s">
        <v>13</v>
      </c>
      <c r="D6" s="134">
        <v>14476</v>
      </c>
      <c r="E6" s="135">
        <f>D6/7.5</f>
        <v>1930.1333333333334</v>
      </c>
      <c r="F6" s="136">
        <v>20</v>
      </c>
      <c r="G6" s="72"/>
      <c r="H6" s="101" t="s">
        <v>13</v>
      </c>
      <c r="I6" s="96">
        <v>2204</v>
      </c>
      <c r="J6" s="96">
        <f>I6/7.5</f>
        <v>293.86666666666667</v>
      </c>
      <c r="K6" s="113">
        <f>J6/J12*100</f>
        <v>6.8148094095078955</v>
      </c>
      <c r="L6" s="72"/>
      <c r="M6" s="102" t="s">
        <v>107</v>
      </c>
      <c r="N6" s="96">
        <v>10000</v>
      </c>
      <c r="O6" s="109">
        <f>N6/7.5</f>
        <v>1333.3333333333333</v>
      </c>
      <c r="P6" s="130">
        <f>O6/O9*100</f>
        <v>42.417815482502647</v>
      </c>
      <c r="Q6" s="72"/>
      <c r="R6" s="72"/>
    </row>
    <row r="7" spans="1:18" ht="24" customHeight="1" x14ac:dyDescent="0.3">
      <c r="A7" s="72"/>
      <c r="B7" s="72"/>
      <c r="C7" s="100" t="s">
        <v>84</v>
      </c>
      <c r="D7" s="137">
        <v>11325</v>
      </c>
      <c r="E7" s="133">
        <f t="shared" ref="E7:E12" si="0">D7/7.5</f>
        <v>1510</v>
      </c>
      <c r="F7" s="138">
        <v>15</v>
      </c>
      <c r="G7" s="72"/>
      <c r="H7" s="101" t="s">
        <v>19</v>
      </c>
      <c r="I7" s="97">
        <v>6500</v>
      </c>
      <c r="J7" s="97">
        <f t="shared" ref="J7:J12" si="1">I7/7.5</f>
        <v>866.66666666666663</v>
      </c>
      <c r="K7" s="114">
        <f>J7/J12*100</f>
        <v>20.098122124229274</v>
      </c>
      <c r="L7" s="72"/>
      <c r="M7" s="100" t="s">
        <v>74</v>
      </c>
      <c r="N7" s="97">
        <v>7575</v>
      </c>
      <c r="O7" s="110">
        <f t="shared" ref="O7:O8" si="2">N7/7.5</f>
        <v>1010</v>
      </c>
      <c r="P7" s="131">
        <f>O7/O9*100</f>
        <v>32.131495227995757</v>
      </c>
      <c r="Q7" s="72"/>
      <c r="R7" s="72"/>
    </row>
    <row r="8" spans="1:18" ht="24" customHeight="1" thickBot="1" x14ac:dyDescent="0.35">
      <c r="A8" s="72"/>
      <c r="B8" s="72"/>
      <c r="C8" s="100" t="s">
        <v>15</v>
      </c>
      <c r="D8" s="137">
        <v>11555</v>
      </c>
      <c r="E8" s="133">
        <f t="shared" si="0"/>
        <v>1540.6666666666667</v>
      </c>
      <c r="F8" s="138">
        <v>15</v>
      </c>
      <c r="G8" s="72"/>
      <c r="H8" s="101" t="s">
        <v>20</v>
      </c>
      <c r="I8" s="97">
        <v>6587.33</v>
      </c>
      <c r="J8" s="97">
        <f>I8/7.5</f>
        <v>878.31066666666663</v>
      </c>
      <c r="K8" s="114">
        <f>J8/J12*100</f>
        <v>20.36814812501526</v>
      </c>
      <c r="L8" s="72"/>
      <c r="M8" s="103" t="s">
        <v>105</v>
      </c>
      <c r="N8" s="112">
        <v>6000</v>
      </c>
      <c r="O8" s="111">
        <f t="shared" si="2"/>
        <v>800</v>
      </c>
      <c r="P8" s="132">
        <f>O8/O9*100</f>
        <v>25.450689289501589</v>
      </c>
      <c r="Q8" s="72"/>
      <c r="R8" s="72"/>
    </row>
    <row r="9" spans="1:18" ht="24" customHeight="1" thickBot="1" x14ac:dyDescent="0.35">
      <c r="A9" s="72"/>
      <c r="B9" s="72"/>
      <c r="C9" s="126" t="s">
        <v>85</v>
      </c>
      <c r="D9" s="137">
        <v>3500</v>
      </c>
      <c r="E9" s="133">
        <f t="shared" si="0"/>
        <v>466.66666666666669</v>
      </c>
      <c r="F9" s="138">
        <v>4</v>
      </c>
      <c r="G9" s="72"/>
      <c r="H9" s="127" t="s">
        <v>67</v>
      </c>
      <c r="I9" s="97">
        <v>5200</v>
      </c>
      <c r="J9" s="97">
        <f t="shared" si="1"/>
        <v>693.33333333333337</v>
      </c>
      <c r="K9" s="114">
        <f>J9/J12*100</f>
        <v>16.078497699383419</v>
      </c>
      <c r="L9" s="72"/>
      <c r="M9" s="104" t="s">
        <v>0</v>
      </c>
      <c r="N9" s="128">
        <f>SUM(N6:N8)</f>
        <v>23575</v>
      </c>
      <c r="O9" s="108">
        <f>N9/7.5</f>
        <v>3143.3333333333335</v>
      </c>
      <c r="P9" s="129">
        <f>SUM(P6:P8)</f>
        <v>100</v>
      </c>
      <c r="Q9" s="72"/>
      <c r="R9" s="72"/>
    </row>
    <row r="10" spans="1:18" ht="24" customHeight="1" x14ac:dyDescent="0.3">
      <c r="A10" s="72"/>
      <c r="B10" s="72"/>
      <c r="C10" s="100" t="s">
        <v>16</v>
      </c>
      <c r="D10" s="139">
        <v>2170</v>
      </c>
      <c r="E10" s="133">
        <f t="shared" si="0"/>
        <v>289.33333333333331</v>
      </c>
      <c r="F10" s="138">
        <v>3</v>
      </c>
      <c r="G10" s="72"/>
      <c r="H10" s="101" t="s">
        <v>16</v>
      </c>
      <c r="I10" s="97">
        <v>6000</v>
      </c>
      <c r="J10" s="97">
        <f t="shared" si="1"/>
        <v>800</v>
      </c>
      <c r="K10" s="114">
        <f>J10/J12*100</f>
        <v>18.552112730057789</v>
      </c>
      <c r="L10" s="72"/>
      <c r="M10" s="72"/>
      <c r="N10" s="72"/>
      <c r="O10" s="72"/>
      <c r="P10" s="72"/>
      <c r="Q10" s="72"/>
      <c r="R10" s="72"/>
    </row>
    <row r="11" spans="1:18" ht="24" customHeight="1" thickBot="1" x14ac:dyDescent="0.35">
      <c r="A11" s="72"/>
      <c r="B11" s="72"/>
      <c r="C11" s="103" t="s">
        <v>105</v>
      </c>
      <c r="D11" s="140">
        <v>31560</v>
      </c>
      <c r="E11" s="141">
        <f t="shared" si="0"/>
        <v>4208</v>
      </c>
      <c r="F11" s="142">
        <v>43</v>
      </c>
      <c r="G11" s="72"/>
      <c r="H11" s="101" t="s">
        <v>105</v>
      </c>
      <c r="I11" s="98">
        <v>5850</v>
      </c>
      <c r="J11" s="98">
        <f t="shared" si="1"/>
        <v>780</v>
      </c>
      <c r="K11" s="115">
        <f>J11/J12*100</f>
        <v>18.088309911806345</v>
      </c>
      <c r="L11" s="72"/>
      <c r="M11" s="72"/>
      <c r="N11" s="72"/>
      <c r="O11" s="72"/>
      <c r="P11" s="72"/>
      <c r="Q11" s="72"/>
      <c r="R11" s="72"/>
    </row>
    <row r="12" spans="1:18" ht="24" customHeight="1" thickBot="1" x14ac:dyDescent="0.35">
      <c r="A12" s="72"/>
      <c r="B12" s="72"/>
      <c r="C12" s="104" t="s">
        <v>0</v>
      </c>
      <c r="D12" s="105">
        <f>SUM(D6:D11)</f>
        <v>74586</v>
      </c>
      <c r="E12" s="106">
        <f t="shared" si="0"/>
        <v>9944.7999999999993</v>
      </c>
      <c r="F12" s="107">
        <f>SUM(F6:F11)</f>
        <v>100</v>
      </c>
      <c r="G12" s="72"/>
      <c r="H12" s="104" t="s">
        <v>0</v>
      </c>
      <c r="I12" s="108">
        <f>SUM(I6:I11)</f>
        <v>32341.33</v>
      </c>
      <c r="J12" s="108">
        <f t="shared" si="1"/>
        <v>4312.177333333334</v>
      </c>
      <c r="K12" s="129">
        <f>SUM(K6:K11)</f>
        <v>99.999999999999986</v>
      </c>
      <c r="L12" s="72"/>
      <c r="M12" s="72"/>
      <c r="N12" s="72"/>
      <c r="O12" s="72"/>
      <c r="P12" s="72"/>
      <c r="Q12" s="72"/>
      <c r="R12" s="72"/>
    </row>
    <row r="13" spans="1:18" ht="9" customHeight="1" thickBot="1" x14ac:dyDescent="0.3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1:18" ht="15" customHeight="1" x14ac:dyDescent="0.3">
      <c r="A14" s="72"/>
      <c r="B14" s="72"/>
      <c r="C14" s="161" t="s">
        <v>17</v>
      </c>
      <c r="D14" s="157" t="s">
        <v>1</v>
      </c>
      <c r="E14" s="159" t="s">
        <v>2</v>
      </c>
      <c r="F14" s="161" t="s">
        <v>10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 ht="15" customHeight="1" thickBot="1" x14ac:dyDescent="0.35">
      <c r="A15" s="72"/>
      <c r="B15" s="72"/>
      <c r="C15" s="170"/>
      <c r="D15" s="158"/>
      <c r="E15" s="160"/>
      <c r="F15" s="16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5" customHeight="1" x14ac:dyDescent="0.3">
      <c r="A16" s="72"/>
      <c r="B16" s="72"/>
      <c r="C16" s="177" t="s">
        <v>106</v>
      </c>
      <c r="D16" s="173">
        <f>D12</f>
        <v>74586</v>
      </c>
      <c r="E16" s="173">
        <f>D16/7.5</f>
        <v>9944.7999999999993</v>
      </c>
      <c r="F16" s="175">
        <f>E16/E22*100</f>
        <v>57.153002555586554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1:18" ht="15" customHeight="1" thickBot="1" x14ac:dyDescent="0.35">
      <c r="A17" s="72"/>
      <c r="B17" s="72"/>
      <c r="C17" s="178"/>
      <c r="D17" s="174"/>
      <c r="E17" s="174"/>
      <c r="F17" s="176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1:18" ht="15" customHeight="1" x14ac:dyDescent="0.3">
      <c r="A18" s="72"/>
      <c r="B18" s="72"/>
      <c r="C18" s="179" t="s">
        <v>103</v>
      </c>
      <c r="D18" s="163">
        <f>I12</f>
        <v>32341.33</v>
      </c>
      <c r="E18" s="173">
        <f t="shared" ref="E18" si="3">D18/7.5</f>
        <v>4312.177333333334</v>
      </c>
      <c r="F18" s="175">
        <f>E18/E22*100</f>
        <v>24.782185881278902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  <row r="19" spans="1:18" ht="15" customHeight="1" thickBot="1" x14ac:dyDescent="0.35">
      <c r="A19" s="72"/>
      <c r="B19" s="72"/>
      <c r="C19" s="180"/>
      <c r="D19" s="164"/>
      <c r="E19" s="174"/>
      <c r="F19" s="176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</row>
    <row r="20" spans="1:18" ht="15" customHeight="1" x14ac:dyDescent="0.3">
      <c r="A20" s="72"/>
      <c r="B20" s="72"/>
      <c r="C20" s="181" t="s">
        <v>104</v>
      </c>
      <c r="D20" s="163">
        <f>N9</f>
        <v>23575</v>
      </c>
      <c r="E20" s="173">
        <f t="shared" ref="E20" si="4">D20/7.5</f>
        <v>3143.3333333333335</v>
      </c>
      <c r="F20" s="175">
        <v>18.45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</row>
    <row r="21" spans="1:18" ht="15" customHeight="1" thickBot="1" x14ac:dyDescent="0.35">
      <c r="A21" s="72"/>
      <c r="B21" s="72"/>
      <c r="C21" s="182"/>
      <c r="D21" s="164"/>
      <c r="E21" s="174"/>
      <c r="F21" s="176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5" customHeight="1" x14ac:dyDescent="0.3">
      <c r="A22" s="72"/>
      <c r="B22" s="72"/>
      <c r="C22" s="171" t="s">
        <v>11</v>
      </c>
      <c r="D22" s="167">
        <f>D16+D18+D20</f>
        <v>130502.33</v>
      </c>
      <c r="E22" s="167">
        <f>D22/7.5</f>
        <v>17400.310666666668</v>
      </c>
      <c r="F22" s="169">
        <f>F16+F18+F20</f>
        <v>100.38518843686546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</row>
    <row r="23" spans="1:18" ht="15" thickBot="1" x14ac:dyDescent="0.35">
      <c r="A23" s="72"/>
      <c r="B23" s="72"/>
      <c r="C23" s="172"/>
      <c r="D23" s="168"/>
      <c r="E23" s="168"/>
      <c r="F23" s="170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1:18" x14ac:dyDescent="0.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pans="1:18" x14ac:dyDescent="0.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</row>
    <row r="26" spans="1:18" ht="24" customHeight="1" x14ac:dyDescent="0.3"/>
    <row r="27" spans="1:18" ht="24" customHeight="1" x14ac:dyDescent="0.3"/>
    <row r="28" spans="1:18" ht="24" customHeight="1" x14ac:dyDescent="0.3"/>
    <row r="29" spans="1:18" ht="24" customHeight="1" x14ac:dyDescent="0.3"/>
  </sheetData>
  <mergeCells count="33">
    <mergeCell ref="C22:C23"/>
    <mergeCell ref="D22:D23"/>
    <mergeCell ref="E22:E23"/>
    <mergeCell ref="F22:F23"/>
    <mergeCell ref="C18:C19"/>
    <mergeCell ref="D18:D19"/>
    <mergeCell ref="E18:E19"/>
    <mergeCell ref="F18:F19"/>
    <mergeCell ref="C20:C21"/>
    <mergeCell ref="D20:D21"/>
    <mergeCell ref="E20:E21"/>
    <mergeCell ref="F20:F21"/>
    <mergeCell ref="C14:C15"/>
    <mergeCell ref="D14:D15"/>
    <mergeCell ref="E14:E15"/>
    <mergeCell ref="F14:F15"/>
    <mergeCell ref="C16:C17"/>
    <mergeCell ref="D16:D17"/>
    <mergeCell ref="E16:E17"/>
    <mergeCell ref="F16:F17"/>
    <mergeCell ref="C2:P2"/>
    <mergeCell ref="C4:C5"/>
    <mergeCell ref="D4:D5"/>
    <mergeCell ref="E4:E5"/>
    <mergeCell ref="F4:F5"/>
    <mergeCell ref="H4:H5"/>
    <mergeCell ref="I4:I5"/>
    <mergeCell ref="J4:J5"/>
    <mergeCell ref="K4:K5"/>
    <mergeCell ref="M4:M5"/>
    <mergeCell ref="N4:N5"/>
    <mergeCell ref="O4:O5"/>
    <mergeCell ref="P4:P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U57"/>
  <sheetViews>
    <sheetView tabSelected="1" workbookViewId="0">
      <selection activeCell="I40" sqref="I40"/>
    </sheetView>
  </sheetViews>
  <sheetFormatPr defaultColWidth="8.77734375" defaultRowHeight="14.4" x14ac:dyDescent="0.3"/>
  <cols>
    <col min="1" max="2" width="5.44140625" customWidth="1"/>
    <col min="3" max="3" width="33.44140625" customWidth="1"/>
    <col min="4" max="6" width="11.109375" customWidth="1"/>
    <col min="7" max="7" width="13.33203125" customWidth="1"/>
    <col min="8" max="8" width="5.44140625" customWidth="1"/>
    <col min="19" max="19" width="17" customWidth="1"/>
  </cols>
  <sheetData>
    <row r="1" spans="1:21" ht="15" thickBot="1" x14ac:dyDescent="0.3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thickBot="1" x14ac:dyDescent="0.35">
      <c r="A2" s="52"/>
      <c r="B2" s="52"/>
      <c r="C2" s="149" t="s">
        <v>83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83"/>
      <c r="T2" s="52"/>
      <c r="U2" s="52"/>
    </row>
    <row r="3" spans="1:21" ht="29.55" customHeight="1" thickBot="1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x14ac:dyDescent="0.3">
      <c r="A4" s="52"/>
      <c r="B4" s="52"/>
      <c r="C4" s="151" t="s">
        <v>18</v>
      </c>
      <c r="D4" s="185" t="s">
        <v>1</v>
      </c>
      <c r="E4" s="185"/>
      <c r="F4" s="185"/>
      <c r="G4" s="57" t="s">
        <v>2</v>
      </c>
      <c r="H4" s="52"/>
      <c r="I4" s="186" t="s">
        <v>25</v>
      </c>
      <c r="J4" s="187"/>
      <c r="K4" s="187"/>
      <c r="L4" s="187"/>
      <c r="M4" s="187"/>
      <c r="N4" s="187"/>
      <c r="O4" s="187"/>
      <c r="P4" s="187"/>
      <c r="Q4" s="187"/>
      <c r="R4" s="187"/>
      <c r="S4" s="188"/>
      <c r="T4" s="52"/>
      <c r="U4" s="52"/>
    </row>
    <row r="5" spans="1:21" ht="15" thickBot="1" x14ac:dyDescent="0.35">
      <c r="A5" s="52"/>
      <c r="B5" s="52"/>
      <c r="C5" s="184"/>
      <c r="D5" s="58" t="s">
        <v>23</v>
      </c>
      <c r="E5" s="58" t="s">
        <v>24</v>
      </c>
      <c r="F5" s="58" t="s">
        <v>0</v>
      </c>
      <c r="G5" s="59" t="s">
        <v>0</v>
      </c>
      <c r="H5" s="52"/>
      <c r="I5" s="189"/>
      <c r="J5" s="190"/>
      <c r="K5" s="190"/>
      <c r="L5" s="190"/>
      <c r="M5" s="190"/>
      <c r="N5" s="190"/>
      <c r="O5" s="190"/>
      <c r="P5" s="190"/>
      <c r="Q5" s="190"/>
      <c r="R5" s="190"/>
      <c r="S5" s="191"/>
      <c r="T5" s="52"/>
      <c r="U5" s="52"/>
    </row>
    <row r="6" spans="1:21" ht="15" thickBot="1" x14ac:dyDescent="0.35">
      <c r="A6" s="52"/>
      <c r="B6" s="52"/>
      <c r="C6" s="53"/>
      <c r="D6" s="54"/>
      <c r="E6" s="54"/>
      <c r="F6" s="54"/>
      <c r="G6" s="54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ht="15" thickBot="1" x14ac:dyDescent="0.35">
      <c r="A7" s="52"/>
      <c r="B7" s="52"/>
      <c r="C7" s="64" t="s">
        <v>9</v>
      </c>
      <c r="D7" s="60"/>
      <c r="E7" s="60"/>
      <c r="F7" s="60"/>
      <c r="G7" s="61"/>
      <c r="H7" s="5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2"/>
      <c r="U7" s="52"/>
    </row>
    <row r="8" spans="1:21" x14ac:dyDescent="0.3">
      <c r="A8" s="52"/>
      <c r="B8" s="52"/>
      <c r="C8" s="73" t="s">
        <v>26</v>
      </c>
      <c r="D8" s="74">
        <v>1000</v>
      </c>
      <c r="E8" s="75">
        <v>1.1759999999999999</v>
      </c>
      <c r="F8" s="75">
        <f>D8*E8</f>
        <v>1176</v>
      </c>
      <c r="G8" s="76">
        <f>F8/7.5</f>
        <v>156.80000000000001</v>
      </c>
      <c r="H8" s="52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2"/>
      <c r="U8" s="52"/>
    </row>
    <row r="9" spans="1:21" ht="15" customHeight="1" x14ac:dyDescent="0.3">
      <c r="A9" s="52"/>
      <c r="B9" s="52"/>
      <c r="C9" s="77" t="s">
        <v>27</v>
      </c>
      <c r="D9" s="78">
        <v>150</v>
      </c>
      <c r="E9" s="79">
        <v>30</v>
      </c>
      <c r="F9" s="79">
        <f t="shared" ref="F8:F9" si="0">D9*E9</f>
        <v>4500</v>
      </c>
      <c r="G9" s="80">
        <f>F9/7.5</f>
        <v>600</v>
      </c>
      <c r="H9" s="52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2"/>
      <c r="U9" s="52"/>
    </row>
    <row r="10" spans="1:21" ht="15" customHeight="1" x14ac:dyDescent="0.3">
      <c r="A10" s="52"/>
      <c r="B10" s="52"/>
      <c r="C10" s="77" t="s">
        <v>28</v>
      </c>
      <c r="D10" s="78">
        <v>50</v>
      </c>
      <c r="E10" s="79">
        <v>50</v>
      </c>
      <c r="F10" s="79">
        <f>D10*E10</f>
        <v>2500</v>
      </c>
      <c r="G10" s="80">
        <f>F10/7.5</f>
        <v>333.33333333333331</v>
      </c>
      <c r="H10" s="52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2"/>
      <c r="U10" s="52"/>
    </row>
    <row r="11" spans="1:21" ht="15" customHeight="1" x14ac:dyDescent="0.3">
      <c r="A11" s="52"/>
      <c r="B11" s="52"/>
      <c r="C11" s="77" t="s">
        <v>29</v>
      </c>
      <c r="D11" s="78">
        <v>30</v>
      </c>
      <c r="E11" s="79">
        <v>130</v>
      </c>
      <c r="F11" s="79">
        <f>D11*E11</f>
        <v>3900</v>
      </c>
      <c r="G11" s="80">
        <f>F11/7.5</f>
        <v>520</v>
      </c>
      <c r="H11" s="52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2"/>
      <c r="U11" s="52"/>
    </row>
    <row r="12" spans="1:21" ht="15" customHeight="1" x14ac:dyDescent="0.3">
      <c r="A12" s="52"/>
      <c r="B12" s="52"/>
      <c r="C12" s="77" t="s">
        <v>30</v>
      </c>
      <c r="D12" s="78">
        <v>500</v>
      </c>
      <c r="E12" s="79">
        <v>1</v>
      </c>
      <c r="F12" s="79">
        <f>D12*E12</f>
        <v>500</v>
      </c>
      <c r="G12" s="80">
        <f>F12/7.5</f>
        <v>66.666666666666671</v>
      </c>
      <c r="H12" s="52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2"/>
      <c r="U12" s="52"/>
    </row>
    <row r="13" spans="1:21" ht="15" customHeight="1" x14ac:dyDescent="0.3">
      <c r="A13" s="52"/>
      <c r="B13" s="52"/>
      <c r="C13" s="90" t="s">
        <v>100</v>
      </c>
      <c r="D13" s="78">
        <v>10</v>
      </c>
      <c r="E13" s="79">
        <v>100</v>
      </c>
      <c r="F13" s="79">
        <f>D13*E13</f>
        <v>1000</v>
      </c>
      <c r="G13" s="80">
        <f>F13/7.5</f>
        <v>133.33333333333334</v>
      </c>
      <c r="H13" s="52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2"/>
      <c r="U13" s="52"/>
    </row>
    <row r="14" spans="1:21" ht="15" customHeight="1" thickBot="1" x14ac:dyDescent="0.35">
      <c r="A14" s="52"/>
      <c r="B14" s="52"/>
      <c r="C14" s="81" t="s">
        <v>31</v>
      </c>
      <c r="D14" s="82">
        <v>10</v>
      </c>
      <c r="E14" s="83">
        <v>90</v>
      </c>
      <c r="F14" s="83">
        <f>D14*E14</f>
        <v>900</v>
      </c>
      <c r="G14" s="84">
        <f>F14/7.5</f>
        <v>120</v>
      </c>
      <c r="H14" s="52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2"/>
      <c r="U14" s="52"/>
    </row>
    <row r="15" spans="1:21" ht="15" customHeight="1" thickBot="1" x14ac:dyDescent="0.35">
      <c r="A15" s="52"/>
      <c r="B15" s="52"/>
      <c r="C15" s="85" t="s">
        <v>4</v>
      </c>
      <c r="D15" s="86"/>
      <c r="E15" s="87"/>
      <c r="F15" s="88">
        <f>SUM(F8:F14)</f>
        <v>14476</v>
      </c>
      <c r="G15" s="88">
        <f>SUM(G8:G14)</f>
        <v>1930.1333333333332</v>
      </c>
      <c r="H15" s="52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2"/>
      <c r="U15" s="52"/>
    </row>
    <row r="16" spans="1:21" ht="15" customHeight="1" thickBot="1" x14ac:dyDescent="0.35">
      <c r="A16" s="52"/>
      <c r="B16" s="52"/>
      <c r="C16" s="52"/>
      <c r="D16" s="52"/>
      <c r="E16" s="52"/>
      <c r="F16" s="52"/>
      <c r="G16" s="55"/>
      <c r="H16" s="52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2"/>
      <c r="U16" s="52"/>
    </row>
    <row r="17" spans="1:21" ht="15" customHeight="1" thickBot="1" x14ac:dyDescent="0.35">
      <c r="A17" s="52"/>
      <c r="B17" s="52"/>
      <c r="C17" s="64" t="s">
        <v>84</v>
      </c>
      <c r="D17" s="65"/>
      <c r="E17" s="65"/>
      <c r="F17" s="65"/>
      <c r="G17" s="66"/>
      <c r="H17" s="52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2"/>
      <c r="U17" s="52"/>
    </row>
    <row r="18" spans="1:21" ht="15" customHeight="1" x14ac:dyDescent="0.3">
      <c r="A18" s="52"/>
      <c r="B18" s="52"/>
      <c r="C18" s="89" t="s">
        <v>32</v>
      </c>
      <c r="D18" s="74">
        <v>1</v>
      </c>
      <c r="E18" s="75">
        <v>600</v>
      </c>
      <c r="F18" s="216">
        <v>600</v>
      </c>
      <c r="G18" s="219">
        <f>F18/7.5</f>
        <v>80</v>
      </c>
      <c r="H18" s="52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2"/>
      <c r="U18" s="52"/>
    </row>
    <row r="19" spans="1:21" ht="15" customHeight="1" x14ac:dyDescent="0.3">
      <c r="A19" s="52"/>
      <c r="B19" s="52"/>
      <c r="C19" s="90" t="s">
        <v>86</v>
      </c>
      <c r="D19" s="78">
        <v>5</v>
      </c>
      <c r="E19" s="79">
        <v>400</v>
      </c>
      <c r="F19" s="217">
        <v>2000</v>
      </c>
      <c r="G19" s="220">
        <f t="shared" ref="G19:G24" si="1">F19/7.5</f>
        <v>266.66666666666669</v>
      </c>
      <c r="H19" s="52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2"/>
      <c r="U19" s="52"/>
    </row>
    <row r="20" spans="1:21" x14ac:dyDescent="0.3">
      <c r="A20" s="52"/>
      <c r="B20" s="52"/>
      <c r="C20" s="90" t="s">
        <v>33</v>
      </c>
      <c r="D20" s="78">
        <v>5</v>
      </c>
      <c r="E20" s="79">
        <v>800</v>
      </c>
      <c r="F20" s="217">
        <v>4000</v>
      </c>
      <c r="G20" s="220">
        <f t="shared" si="1"/>
        <v>533.33333333333337</v>
      </c>
      <c r="H20" s="52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2"/>
      <c r="U20" s="52"/>
    </row>
    <row r="21" spans="1:21" x14ac:dyDescent="0.3">
      <c r="A21" s="52"/>
      <c r="B21" s="52"/>
      <c r="C21" s="90" t="s">
        <v>34</v>
      </c>
      <c r="D21" s="78">
        <v>4</v>
      </c>
      <c r="E21" s="79">
        <v>300</v>
      </c>
      <c r="F21" s="217">
        <v>1200</v>
      </c>
      <c r="G21" s="220">
        <f t="shared" si="1"/>
        <v>160</v>
      </c>
      <c r="H21" s="52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2"/>
      <c r="U21" s="52"/>
    </row>
    <row r="22" spans="1:21" x14ac:dyDescent="0.3">
      <c r="A22" s="52"/>
      <c r="B22" s="52"/>
      <c r="C22" s="90" t="s">
        <v>14</v>
      </c>
      <c r="D22" s="78">
        <v>1</v>
      </c>
      <c r="E22" s="79">
        <v>3000</v>
      </c>
      <c r="F22" s="217">
        <v>3000</v>
      </c>
      <c r="G22" s="220">
        <f t="shared" si="1"/>
        <v>400</v>
      </c>
      <c r="H22" s="52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2"/>
      <c r="U22" s="52"/>
    </row>
    <row r="23" spans="1:21" ht="15" thickBot="1" x14ac:dyDescent="0.35">
      <c r="A23" s="52"/>
      <c r="B23" s="52"/>
      <c r="C23" s="90" t="s">
        <v>35</v>
      </c>
      <c r="D23" s="78">
        <v>15</v>
      </c>
      <c r="E23" s="79">
        <v>35</v>
      </c>
      <c r="F23" s="217">
        <v>525</v>
      </c>
      <c r="G23" s="221">
        <f t="shared" si="1"/>
        <v>70</v>
      </c>
      <c r="H23" s="52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2"/>
      <c r="U23" s="52"/>
    </row>
    <row r="24" spans="1:21" ht="15" thickBot="1" x14ac:dyDescent="0.35">
      <c r="A24" s="52"/>
      <c r="B24" s="52"/>
      <c r="C24" s="91" t="s">
        <v>3</v>
      </c>
      <c r="D24" s="92"/>
      <c r="E24" s="92"/>
      <c r="F24" s="218">
        <f>SUM(F18:F23)</f>
        <v>11325</v>
      </c>
      <c r="G24" s="93">
        <f t="shared" si="1"/>
        <v>1510</v>
      </c>
      <c r="H24" s="52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2"/>
      <c r="U24" s="52"/>
    </row>
    <row r="25" spans="1:21" ht="15" thickBot="1" x14ac:dyDescent="0.35">
      <c r="A25" s="52"/>
      <c r="B25" s="52"/>
      <c r="C25" s="52"/>
      <c r="D25" s="52"/>
      <c r="E25" s="52"/>
      <c r="F25" s="52"/>
      <c r="G25" s="55"/>
      <c r="H25" s="52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2"/>
      <c r="U25" s="52"/>
    </row>
    <row r="26" spans="1:21" ht="15" thickBot="1" x14ac:dyDescent="0.35">
      <c r="A26" s="52"/>
      <c r="B26" s="52"/>
      <c r="C26" s="62" t="s">
        <v>15</v>
      </c>
      <c r="D26" s="67"/>
      <c r="E26" s="67"/>
      <c r="F26" s="67"/>
      <c r="G26" s="68"/>
      <c r="H26" s="52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2"/>
      <c r="U26" s="52"/>
    </row>
    <row r="27" spans="1:21" x14ac:dyDescent="0.3">
      <c r="A27" s="52"/>
      <c r="B27" s="52"/>
      <c r="C27" s="73" t="s">
        <v>36</v>
      </c>
      <c r="D27" s="74">
        <v>150</v>
      </c>
      <c r="E27" s="75">
        <v>10</v>
      </c>
      <c r="F27" s="75">
        <f t="shared" ref="F27:F30" si="2">D27*E27</f>
        <v>1500</v>
      </c>
      <c r="G27" s="76">
        <f>F27/7.5</f>
        <v>200</v>
      </c>
      <c r="H27" s="52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2"/>
      <c r="U27" s="52"/>
    </row>
    <row r="28" spans="1:21" x14ac:dyDescent="0.3">
      <c r="A28" s="52"/>
      <c r="B28" s="52"/>
      <c r="C28" s="77" t="s">
        <v>37</v>
      </c>
      <c r="D28" s="78">
        <v>500</v>
      </c>
      <c r="E28" s="79">
        <v>2.11</v>
      </c>
      <c r="F28" s="79">
        <f t="shared" si="2"/>
        <v>1055</v>
      </c>
      <c r="G28" s="80">
        <f>F28/7.5</f>
        <v>140.66666666666666</v>
      </c>
      <c r="H28" s="52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2"/>
      <c r="U28" s="52"/>
    </row>
    <row r="29" spans="1:21" x14ac:dyDescent="0.3">
      <c r="A29" s="52"/>
      <c r="B29" s="52"/>
      <c r="C29" s="77" t="s">
        <v>38</v>
      </c>
      <c r="D29" s="78">
        <v>90</v>
      </c>
      <c r="E29" s="79">
        <v>60</v>
      </c>
      <c r="F29" s="79">
        <f t="shared" si="2"/>
        <v>5400</v>
      </c>
      <c r="G29" s="80">
        <f>F29/7.5</f>
        <v>720</v>
      </c>
      <c r="H29" s="52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2"/>
      <c r="U29" s="52"/>
    </row>
    <row r="30" spans="1:21" ht="15" thickBot="1" x14ac:dyDescent="0.35">
      <c r="A30" s="52"/>
      <c r="B30" s="52"/>
      <c r="C30" s="81" t="s">
        <v>39</v>
      </c>
      <c r="D30" s="82">
        <v>90</v>
      </c>
      <c r="E30" s="83">
        <v>40</v>
      </c>
      <c r="F30" s="83">
        <f t="shared" si="2"/>
        <v>3600</v>
      </c>
      <c r="G30" s="84">
        <f>F30/7.5</f>
        <v>480</v>
      </c>
      <c r="H30" s="52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2"/>
      <c r="U30" s="52"/>
    </row>
    <row r="31" spans="1:21" ht="15" thickBot="1" x14ac:dyDescent="0.35">
      <c r="A31" s="52"/>
      <c r="B31" s="52"/>
      <c r="C31" s="85" t="s">
        <v>5</v>
      </c>
      <c r="D31" s="86"/>
      <c r="E31" s="94"/>
      <c r="F31" s="88">
        <f>SUM(F27:F30)</f>
        <v>11555</v>
      </c>
      <c r="G31" s="87">
        <f>F31/7.5</f>
        <v>1540.6666666666667</v>
      </c>
      <c r="H31" s="52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2"/>
      <c r="U31" s="52"/>
    </row>
    <row r="32" spans="1:21" ht="15" thickBot="1" x14ac:dyDescent="0.35">
      <c r="A32" s="52"/>
      <c r="B32" s="52"/>
      <c r="C32" s="52"/>
      <c r="D32" s="52"/>
      <c r="E32" s="52"/>
      <c r="F32" s="52"/>
      <c r="G32" s="55"/>
      <c r="H32" s="52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2"/>
      <c r="U32" s="52"/>
    </row>
    <row r="33" spans="1:21" ht="15" thickBot="1" x14ac:dyDescent="0.35">
      <c r="A33" s="52"/>
      <c r="B33" s="52"/>
      <c r="C33" s="62" t="s">
        <v>40</v>
      </c>
      <c r="D33" s="67"/>
      <c r="E33" s="67"/>
      <c r="F33" s="67"/>
      <c r="G33" s="224"/>
      <c r="H33" s="52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2"/>
      <c r="U33" s="52"/>
    </row>
    <row r="34" spans="1:21" x14ac:dyDescent="0.3">
      <c r="A34" s="52"/>
      <c r="B34" s="52"/>
      <c r="C34" s="73" t="s">
        <v>41</v>
      </c>
      <c r="D34" s="74">
        <v>1</v>
      </c>
      <c r="E34" s="74">
        <v>1500</v>
      </c>
      <c r="F34" s="216">
        <v>1500</v>
      </c>
      <c r="G34" s="219">
        <f>F34/7.5</f>
        <v>200</v>
      </c>
      <c r="H34" s="52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2"/>
      <c r="U34" s="52"/>
    </row>
    <row r="35" spans="1:21" x14ac:dyDescent="0.3">
      <c r="A35" s="52"/>
      <c r="B35" s="52"/>
      <c r="C35" s="77" t="s">
        <v>42</v>
      </c>
      <c r="D35" s="78">
        <v>2</v>
      </c>
      <c r="E35" s="78">
        <v>100</v>
      </c>
      <c r="F35" s="217">
        <v>200</v>
      </c>
      <c r="G35" s="220">
        <f t="shared" ref="G35:G39" si="3">F35/7.5</f>
        <v>26.666666666666668</v>
      </c>
      <c r="H35" s="52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2"/>
      <c r="U35" s="52"/>
    </row>
    <row r="36" spans="1:21" x14ac:dyDescent="0.3">
      <c r="A36" s="52"/>
      <c r="B36" s="52"/>
      <c r="C36" s="77" t="s">
        <v>43</v>
      </c>
      <c r="D36" s="78">
        <v>2</v>
      </c>
      <c r="E36" s="78">
        <v>250</v>
      </c>
      <c r="F36" s="217">
        <v>500</v>
      </c>
      <c r="G36" s="220">
        <f t="shared" si="3"/>
        <v>66.666666666666671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</row>
    <row r="37" spans="1:21" x14ac:dyDescent="0.3">
      <c r="A37" s="52"/>
      <c r="B37" s="52"/>
      <c r="C37" s="77" t="s">
        <v>44</v>
      </c>
      <c r="D37" s="78">
        <v>2</v>
      </c>
      <c r="E37" s="78">
        <v>150</v>
      </c>
      <c r="F37" s="217">
        <v>300</v>
      </c>
      <c r="G37" s="220">
        <f t="shared" si="3"/>
        <v>40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1" ht="15" thickBot="1" x14ac:dyDescent="0.35">
      <c r="A38" s="52"/>
      <c r="B38" s="52"/>
      <c r="C38" s="81" t="s">
        <v>45</v>
      </c>
      <c r="D38" s="82">
        <v>1</v>
      </c>
      <c r="E38" s="82">
        <v>1000</v>
      </c>
      <c r="F38" s="222">
        <v>1000</v>
      </c>
      <c r="G38" s="225">
        <f t="shared" si="3"/>
        <v>133.33333333333334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</row>
    <row r="39" spans="1:21" ht="15" thickBot="1" x14ac:dyDescent="0.35">
      <c r="A39" s="52"/>
      <c r="B39" s="52"/>
      <c r="C39" s="85" t="s">
        <v>7</v>
      </c>
      <c r="D39" s="86"/>
      <c r="E39" s="94"/>
      <c r="F39" s="223">
        <f>SUM(F34:F38)</f>
        <v>3500</v>
      </c>
      <c r="G39" s="88">
        <f t="shared" si="3"/>
        <v>466.66666666666669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</row>
    <row r="40" spans="1:21" ht="15" thickBot="1" x14ac:dyDescent="0.3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</row>
    <row r="41" spans="1:21" ht="15" thickBot="1" x14ac:dyDescent="0.35">
      <c r="A41" s="52"/>
      <c r="B41" s="52"/>
      <c r="C41" s="62" t="s">
        <v>16</v>
      </c>
      <c r="D41" s="63"/>
      <c r="E41" s="63"/>
      <c r="F41" s="63"/>
      <c r="G41" s="69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</row>
    <row r="42" spans="1:21" x14ac:dyDescent="0.3">
      <c r="A42" s="52"/>
      <c r="B42" s="52"/>
      <c r="C42" s="73" t="s">
        <v>46</v>
      </c>
      <c r="D42" s="74">
        <v>300</v>
      </c>
      <c r="E42" s="75">
        <v>2</v>
      </c>
      <c r="F42" s="75">
        <f t="shared" ref="F42:F45" si="4">D42*E42</f>
        <v>600</v>
      </c>
      <c r="G42" s="76">
        <f>F42/7.5</f>
        <v>80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1" ht="15" thickBot="1" x14ac:dyDescent="0.35">
      <c r="A43" s="52"/>
      <c r="B43" s="52"/>
      <c r="C43" s="77" t="s">
        <v>47</v>
      </c>
      <c r="D43" s="78">
        <v>30</v>
      </c>
      <c r="E43" s="79">
        <v>15</v>
      </c>
      <c r="F43" s="79">
        <f t="shared" si="4"/>
        <v>450</v>
      </c>
      <c r="G43" s="80">
        <f>F43/7.5</f>
        <v>60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</row>
    <row r="44" spans="1:21" x14ac:dyDescent="0.3">
      <c r="A44" s="52"/>
      <c r="B44" s="52"/>
      <c r="C44" s="90" t="s">
        <v>101</v>
      </c>
      <c r="D44" s="78">
        <v>10</v>
      </c>
      <c r="E44" s="79">
        <v>12</v>
      </c>
      <c r="F44" s="79">
        <f t="shared" si="4"/>
        <v>120</v>
      </c>
      <c r="G44" s="80">
        <f>F44/7.5</f>
        <v>16</v>
      </c>
      <c r="H44" s="52"/>
      <c r="I44" s="192" t="s">
        <v>108</v>
      </c>
      <c r="J44" s="229"/>
      <c r="K44" s="229"/>
      <c r="L44" s="229"/>
      <c r="M44" s="229"/>
      <c r="N44" s="229"/>
      <c r="O44" s="229"/>
      <c r="P44" s="229"/>
      <c r="Q44" s="229"/>
      <c r="R44" s="229"/>
      <c r="S44" s="230"/>
      <c r="T44" s="52"/>
      <c r="U44" s="52"/>
    </row>
    <row r="45" spans="1:21" ht="15" thickBot="1" x14ac:dyDescent="0.35">
      <c r="A45" s="52"/>
      <c r="B45" s="52"/>
      <c r="C45" s="81" t="s">
        <v>48</v>
      </c>
      <c r="D45" s="82">
        <v>4</v>
      </c>
      <c r="E45" s="83">
        <v>250</v>
      </c>
      <c r="F45" s="83">
        <f t="shared" si="4"/>
        <v>1000</v>
      </c>
      <c r="G45" s="84">
        <f>F45/7.5</f>
        <v>133.33333333333334</v>
      </c>
      <c r="H45" s="52"/>
      <c r="I45" s="231"/>
      <c r="J45" s="232"/>
      <c r="K45" s="232"/>
      <c r="L45" s="232"/>
      <c r="M45" s="232"/>
      <c r="N45" s="232"/>
      <c r="O45" s="232"/>
      <c r="P45" s="232"/>
      <c r="Q45" s="232"/>
      <c r="R45" s="232"/>
      <c r="S45" s="233"/>
      <c r="T45" s="52"/>
      <c r="U45" s="52"/>
    </row>
    <row r="46" spans="1:21" ht="15" thickBot="1" x14ac:dyDescent="0.35">
      <c r="A46" s="52"/>
      <c r="B46" s="52"/>
      <c r="C46" s="85" t="s">
        <v>6</v>
      </c>
      <c r="D46" s="86"/>
      <c r="E46" s="94"/>
      <c r="F46" s="88">
        <f>SUM(F42:F45)</f>
        <v>2170</v>
      </c>
      <c r="G46" s="88">
        <f>SUM(G42:G45)</f>
        <v>289.33333333333337</v>
      </c>
      <c r="H46" s="52"/>
      <c r="I46" s="231"/>
      <c r="J46" s="232"/>
      <c r="K46" s="232"/>
      <c r="L46" s="232"/>
      <c r="M46" s="232"/>
      <c r="N46" s="232"/>
      <c r="O46" s="232"/>
      <c r="P46" s="232"/>
      <c r="Q46" s="232"/>
      <c r="R46" s="232"/>
      <c r="S46" s="233"/>
      <c r="T46" s="52"/>
      <c r="U46" s="52"/>
    </row>
    <row r="47" spans="1:21" ht="15" thickBot="1" x14ac:dyDescent="0.35">
      <c r="A47" s="52"/>
      <c r="B47" s="52"/>
      <c r="C47" s="52"/>
      <c r="D47" s="52"/>
      <c r="E47" s="52"/>
      <c r="F47" s="52"/>
      <c r="G47" s="52"/>
      <c r="H47" s="52"/>
      <c r="I47" s="231"/>
      <c r="J47" s="232"/>
      <c r="K47" s="232"/>
      <c r="L47" s="232"/>
      <c r="M47" s="232"/>
      <c r="N47" s="232"/>
      <c r="O47" s="232"/>
      <c r="P47" s="232"/>
      <c r="Q47" s="232"/>
      <c r="R47" s="232"/>
      <c r="S47" s="233"/>
      <c r="T47" s="52"/>
      <c r="U47" s="52"/>
    </row>
    <row r="48" spans="1:21" ht="15" thickBot="1" x14ac:dyDescent="0.35">
      <c r="A48" s="52"/>
      <c r="B48" s="52"/>
      <c r="C48" s="64" t="s">
        <v>49</v>
      </c>
      <c r="D48" s="70"/>
      <c r="E48" s="70"/>
      <c r="F48" s="70"/>
      <c r="G48" s="71"/>
      <c r="H48" s="52"/>
      <c r="I48" s="231"/>
      <c r="J48" s="232"/>
      <c r="K48" s="232"/>
      <c r="L48" s="232"/>
      <c r="M48" s="232"/>
      <c r="N48" s="232"/>
      <c r="O48" s="232"/>
      <c r="P48" s="232"/>
      <c r="Q48" s="232"/>
      <c r="R48" s="232"/>
      <c r="S48" s="233"/>
      <c r="T48" s="52"/>
      <c r="U48" s="52"/>
    </row>
    <row r="49" spans="1:21" x14ac:dyDescent="0.3">
      <c r="A49" s="52"/>
      <c r="B49" s="52"/>
      <c r="C49" s="73" t="s">
        <v>50</v>
      </c>
      <c r="D49" s="74">
        <v>3875</v>
      </c>
      <c r="E49" s="74">
        <v>4</v>
      </c>
      <c r="F49" s="226">
        <v>15500</v>
      </c>
      <c r="G49" s="219">
        <f>F49/7.5</f>
        <v>2066.6666666666665</v>
      </c>
      <c r="H49" s="52"/>
      <c r="I49" s="231"/>
      <c r="J49" s="232"/>
      <c r="K49" s="232"/>
      <c r="L49" s="232"/>
      <c r="M49" s="232"/>
      <c r="N49" s="232"/>
      <c r="O49" s="232"/>
      <c r="P49" s="232"/>
      <c r="Q49" s="232"/>
      <c r="R49" s="232"/>
      <c r="S49" s="233"/>
      <c r="T49" s="52"/>
      <c r="U49" s="52"/>
    </row>
    <row r="50" spans="1:21" x14ac:dyDescent="0.3">
      <c r="A50" s="52"/>
      <c r="B50" s="52"/>
      <c r="C50" s="77" t="s">
        <v>51</v>
      </c>
      <c r="D50" s="78">
        <v>1875</v>
      </c>
      <c r="E50" s="78">
        <v>4</v>
      </c>
      <c r="F50" s="227">
        <v>7500</v>
      </c>
      <c r="G50" s="220">
        <f t="shared" ref="G50:G53" si="5">F50/7.5</f>
        <v>1000</v>
      </c>
      <c r="H50" s="52"/>
      <c r="I50" s="231"/>
      <c r="J50" s="232"/>
      <c r="K50" s="232"/>
      <c r="L50" s="232"/>
      <c r="M50" s="232"/>
      <c r="N50" s="232"/>
      <c r="O50" s="232"/>
      <c r="P50" s="232"/>
      <c r="Q50" s="232"/>
      <c r="R50" s="232"/>
      <c r="S50" s="233"/>
      <c r="T50" s="52"/>
      <c r="U50" s="52"/>
    </row>
    <row r="51" spans="1:21" x14ac:dyDescent="0.3">
      <c r="A51" s="52"/>
      <c r="B51" s="52"/>
      <c r="C51" s="77" t="s">
        <v>52</v>
      </c>
      <c r="D51" s="78">
        <v>1750</v>
      </c>
      <c r="E51" s="78">
        <v>4</v>
      </c>
      <c r="F51" s="227">
        <v>7000</v>
      </c>
      <c r="G51" s="220">
        <f t="shared" si="5"/>
        <v>933.33333333333337</v>
      </c>
      <c r="H51" s="52"/>
      <c r="I51" s="231"/>
      <c r="J51" s="232"/>
      <c r="K51" s="232"/>
      <c r="L51" s="232"/>
      <c r="M51" s="232"/>
      <c r="N51" s="232"/>
      <c r="O51" s="232"/>
      <c r="P51" s="232"/>
      <c r="Q51" s="232"/>
      <c r="R51" s="232"/>
      <c r="S51" s="233"/>
      <c r="T51" s="52"/>
      <c r="U51" s="52"/>
    </row>
    <row r="52" spans="1:21" ht="15" thickBot="1" x14ac:dyDescent="0.35">
      <c r="A52" s="52"/>
      <c r="B52" s="52"/>
      <c r="C52" s="81" t="s">
        <v>53</v>
      </c>
      <c r="D52" s="82">
        <v>1560</v>
      </c>
      <c r="E52" s="82">
        <v>1</v>
      </c>
      <c r="F52" s="228">
        <v>1560</v>
      </c>
      <c r="G52" s="225">
        <f t="shared" si="5"/>
        <v>208</v>
      </c>
      <c r="H52" s="52"/>
      <c r="I52" s="234"/>
      <c r="J52" s="235"/>
      <c r="K52" s="235"/>
      <c r="L52" s="235"/>
      <c r="M52" s="235"/>
      <c r="N52" s="235"/>
      <c r="O52" s="235"/>
      <c r="P52" s="235"/>
      <c r="Q52" s="235"/>
      <c r="R52" s="235"/>
      <c r="S52" s="236"/>
      <c r="T52" s="52"/>
      <c r="U52" s="52"/>
    </row>
    <row r="53" spans="1:21" ht="15" thickBot="1" x14ac:dyDescent="0.35">
      <c r="A53" s="52"/>
      <c r="B53" s="52"/>
      <c r="C53" s="91" t="s">
        <v>8</v>
      </c>
      <c r="D53" s="92"/>
      <c r="E53" s="95"/>
      <c r="F53" s="91">
        <f>SUM(F49:F52)</f>
        <v>31560</v>
      </c>
      <c r="G53" s="88">
        <f t="shared" si="5"/>
        <v>4208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</row>
    <row r="54" spans="1:21" ht="15" thickBot="1" x14ac:dyDescent="0.3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</row>
    <row r="55" spans="1:21" ht="15" thickBot="1" x14ac:dyDescent="0.35">
      <c r="A55" s="52"/>
      <c r="B55" s="52"/>
      <c r="C55" s="85" t="s">
        <v>0</v>
      </c>
      <c r="D55" s="86"/>
      <c r="E55" s="86"/>
      <c r="F55" s="88">
        <f>F15+F24+F31+F39+F46+F53</f>
        <v>74586</v>
      </c>
      <c r="G55" s="88">
        <f>G15+G24+G31+G39+G46+G53</f>
        <v>9944.7999999999993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</row>
    <row r="56" spans="1:21" x14ac:dyDescent="0.3">
      <c r="A56" s="52"/>
      <c r="B56" s="52"/>
      <c r="C56" s="52"/>
      <c r="D56" s="52"/>
      <c r="E56" s="52"/>
      <c r="F56" s="52"/>
      <c r="G56" s="55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</row>
    <row r="57" spans="1:21" x14ac:dyDescent="0.3">
      <c r="A57" s="52"/>
      <c r="B57" s="52"/>
      <c r="C57" s="52"/>
      <c r="D57" s="52"/>
      <c r="E57" s="52"/>
      <c r="F57" s="52"/>
      <c r="G57" s="55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</row>
  </sheetData>
  <mergeCells count="5">
    <mergeCell ref="C2:S2"/>
    <mergeCell ref="C4:C5"/>
    <mergeCell ref="D4:F4"/>
    <mergeCell ref="I4:S5"/>
    <mergeCell ref="I44:S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U66"/>
  <sheetViews>
    <sheetView topLeftCell="A29" workbookViewId="0">
      <selection activeCell="I44" sqref="I44:S52"/>
    </sheetView>
  </sheetViews>
  <sheetFormatPr defaultColWidth="8.77734375" defaultRowHeight="14.4" x14ac:dyDescent="0.3"/>
  <cols>
    <col min="1" max="2" width="5.44140625" customWidth="1"/>
    <col min="3" max="3" width="39.33203125" customWidth="1"/>
    <col min="4" max="6" width="11.109375" customWidth="1"/>
    <col min="7" max="7" width="13.33203125" customWidth="1"/>
    <col min="8" max="8" width="5.44140625" customWidth="1"/>
    <col min="19" max="19" width="17" customWidth="1"/>
  </cols>
  <sheetData>
    <row r="1" spans="1:21" ht="15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30" customHeight="1" thickBot="1" x14ac:dyDescent="0.35">
      <c r="A2" s="29"/>
      <c r="B2" s="29"/>
      <c r="C2" s="149" t="s">
        <v>83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83"/>
      <c r="T2" s="29"/>
      <c r="U2" s="29"/>
    </row>
    <row r="3" spans="1:21" ht="15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3">
      <c r="A4" s="29"/>
      <c r="B4" s="29"/>
      <c r="C4" s="143" t="s">
        <v>55</v>
      </c>
      <c r="D4" s="203" t="s">
        <v>1</v>
      </c>
      <c r="E4" s="203"/>
      <c r="F4" s="203"/>
      <c r="G4" s="49" t="s">
        <v>2</v>
      </c>
      <c r="H4" s="29"/>
      <c r="I4" s="181" t="s">
        <v>25</v>
      </c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29"/>
      <c r="U4" s="29"/>
    </row>
    <row r="5" spans="1:21" ht="15" thickBot="1" x14ac:dyDescent="0.35">
      <c r="A5" s="29"/>
      <c r="B5" s="29"/>
      <c r="C5" s="202"/>
      <c r="D5" s="50" t="s">
        <v>23</v>
      </c>
      <c r="E5" s="50" t="s">
        <v>24</v>
      </c>
      <c r="F5" s="50" t="s">
        <v>0</v>
      </c>
      <c r="G5" s="51" t="s">
        <v>0</v>
      </c>
      <c r="H5" s="29"/>
      <c r="I5" s="182"/>
      <c r="J5" s="206"/>
      <c r="K5" s="206"/>
      <c r="L5" s="206"/>
      <c r="M5" s="206"/>
      <c r="N5" s="206"/>
      <c r="O5" s="206"/>
      <c r="P5" s="206"/>
      <c r="Q5" s="206"/>
      <c r="R5" s="206"/>
      <c r="S5" s="207"/>
      <c r="T5" s="29"/>
      <c r="U5" s="29"/>
    </row>
    <row r="6" spans="1:21" ht="15" thickBot="1" x14ac:dyDescent="0.35">
      <c r="A6" s="29"/>
      <c r="B6" s="29"/>
      <c r="C6" s="31"/>
      <c r="D6" s="32"/>
      <c r="E6" s="32"/>
      <c r="F6" s="32"/>
      <c r="G6" s="32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5" thickBot="1" x14ac:dyDescent="0.35">
      <c r="A7" s="29"/>
      <c r="B7" s="29"/>
      <c r="C7" s="44" t="s">
        <v>56</v>
      </c>
      <c r="D7" s="47"/>
      <c r="E7" s="47"/>
      <c r="F7" s="47"/>
      <c r="G7" s="4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29"/>
      <c r="C8" s="6" t="s">
        <v>26</v>
      </c>
      <c r="D8" s="7">
        <v>250</v>
      </c>
      <c r="E8" s="8">
        <v>1.1759999999999999</v>
      </c>
      <c r="F8" s="8">
        <f t="shared" ref="F8:F51" si="0">D8*E8</f>
        <v>294</v>
      </c>
      <c r="G8" s="9">
        <f>F8/7.5</f>
        <v>39.200000000000003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29"/>
      <c r="B9" s="29"/>
      <c r="C9" s="10" t="s">
        <v>27</v>
      </c>
      <c r="D9" s="2">
        <v>10</v>
      </c>
      <c r="E9" s="3">
        <v>30</v>
      </c>
      <c r="F9" s="3">
        <f t="shared" si="0"/>
        <v>300</v>
      </c>
      <c r="G9" s="11">
        <f>F9/7.5</f>
        <v>40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x14ac:dyDescent="0.3">
      <c r="A10" s="29"/>
      <c r="B10" s="29"/>
      <c r="C10" s="10" t="s">
        <v>57</v>
      </c>
      <c r="D10" s="2">
        <v>8</v>
      </c>
      <c r="E10" s="3">
        <v>50</v>
      </c>
      <c r="F10" s="3">
        <f>D10*E10</f>
        <v>400</v>
      </c>
      <c r="G10" s="11">
        <f>F10/7.5</f>
        <v>53.333333333333336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x14ac:dyDescent="0.3">
      <c r="A11" s="29"/>
      <c r="B11" s="29"/>
      <c r="C11" s="10" t="s">
        <v>71</v>
      </c>
      <c r="D11" s="2">
        <v>6</v>
      </c>
      <c r="E11" s="3">
        <v>130</v>
      </c>
      <c r="F11" s="3">
        <f>D11*E11</f>
        <v>780</v>
      </c>
      <c r="G11" s="11">
        <f>F11/7.5</f>
        <v>104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x14ac:dyDescent="0.3">
      <c r="A12" s="29"/>
      <c r="B12" s="29"/>
      <c r="C12" s="77" t="s">
        <v>30</v>
      </c>
      <c r="D12" s="2">
        <v>1</v>
      </c>
      <c r="E12" s="3">
        <v>150</v>
      </c>
      <c r="F12" s="3">
        <f>D12*E12</f>
        <v>150</v>
      </c>
      <c r="G12" s="11">
        <f>F12/7.5</f>
        <v>20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x14ac:dyDescent="0.3">
      <c r="A13" s="29"/>
      <c r="B13" s="29"/>
      <c r="C13" s="77" t="s">
        <v>99</v>
      </c>
      <c r="D13" s="2">
        <v>1</v>
      </c>
      <c r="E13" s="3">
        <v>100</v>
      </c>
      <c r="F13" s="3">
        <f>D13*E13</f>
        <v>100</v>
      </c>
      <c r="G13" s="11">
        <f>F13/7.5</f>
        <v>13.333333333333334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5" thickBot="1" x14ac:dyDescent="0.35">
      <c r="A14" s="29"/>
      <c r="B14" s="29"/>
      <c r="C14" s="81" t="s">
        <v>31</v>
      </c>
      <c r="D14" s="13">
        <v>2</v>
      </c>
      <c r="E14" s="14">
        <v>90</v>
      </c>
      <c r="F14" s="14">
        <f>D14*E14</f>
        <v>180</v>
      </c>
      <c r="G14" s="15">
        <f>F14/7.5</f>
        <v>24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15" thickBot="1" x14ac:dyDescent="0.35">
      <c r="A15" s="29"/>
      <c r="B15" s="29"/>
      <c r="C15" s="16" t="s">
        <v>4</v>
      </c>
      <c r="D15" s="17"/>
      <c r="E15" s="18"/>
      <c r="F15" s="19">
        <f>SUM(F8:F14)</f>
        <v>2204</v>
      </c>
      <c r="G15" s="19">
        <f>SUM(G8:G14)</f>
        <v>293.86666666666662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15" thickBot="1" x14ac:dyDescent="0.35">
      <c r="A16" s="29"/>
      <c r="B16" s="29"/>
      <c r="C16" s="29"/>
      <c r="D16" s="29"/>
      <c r="E16" s="29"/>
      <c r="F16" s="29"/>
      <c r="G16" s="3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5" thickBot="1" x14ac:dyDescent="0.35">
      <c r="A17" s="29"/>
      <c r="B17" s="29"/>
      <c r="C17" s="44" t="s">
        <v>19</v>
      </c>
      <c r="D17" s="45"/>
      <c r="E17" s="45"/>
      <c r="F17" s="45"/>
      <c r="G17" s="46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x14ac:dyDescent="0.3">
      <c r="A18" s="29"/>
      <c r="B18" s="29"/>
      <c r="C18" s="20" t="s">
        <v>58</v>
      </c>
      <c r="D18" s="7">
        <v>1</v>
      </c>
      <c r="E18" s="8">
        <v>650</v>
      </c>
      <c r="F18" s="8">
        <f>D18*E18</f>
        <v>650</v>
      </c>
      <c r="G18" s="9">
        <f>F18/7.5</f>
        <v>86.666666666666671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x14ac:dyDescent="0.3">
      <c r="A19" s="29"/>
      <c r="B19" s="29"/>
      <c r="C19" s="21" t="s">
        <v>59</v>
      </c>
      <c r="D19" s="2">
        <v>1</v>
      </c>
      <c r="E19" s="3">
        <v>880</v>
      </c>
      <c r="F19" s="3">
        <f t="shared" ref="F19:F25" si="1">D19*E19</f>
        <v>880</v>
      </c>
      <c r="G19" s="11">
        <f>F19/7.5</f>
        <v>117.33333333333333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x14ac:dyDescent="0.3">
      <c r="A20" s="29"/>
      <c r="B20" s="29"/>
      <c r="C20" s="21" t="s">
        <v>60</v>
      </c>
      <c r="D20" s="2">
        <v>1</v>
      </c>
      <c r="E20" s="3">
        <v>750</v>
      </c>
      <c r="F20" s="3">
        <f t="shared" si="1"/>
        <v>750</v>
      </c>
      <c r="G20" s="11">
        <f>F20/7.5</f>
        <v>100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x14ac:dyDescent="0.3">
      <c r="A21" s="29"/>
      <c r="B21" s="29"/>
      <c r="C21" s="21" t="s">
        <v>96</v>
      </c>
      <c r="D21" s="2">
        <v>1</v>
      </c>
      <c r="E21" s="3">
        <v>250</v>
      </c>
      <c r="F21" s="3">
        <f t="shared" si="1"/>
        <v>250</v>
      </c>
      <c r="G21" s="11">
        <f>F21/7.5</f>
        <v>33.333333333333336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x14ac:dyDescent="0.3">
      <c r="A22" s="29"/>
      <c r="B22" s="29"/>
      <c r="C22" s="21" t="s">
        <v>97</v>
      </c>
      <c r="D22" s="2">
        <v>1</v>
      </c>
      <c r="E22" s="3">
        <v>820</v>
      </c>
      <c r="F22" s="3">
        <f t="shared" si="1"/>
        <v>820</v>
      </c>
      <c r="G22" s="11">
        <f>F22/7.5</f>
        <v>109.33333333333333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x14ac:dyDescent="0.3">
      <c r="A23" s="29"/>
      <c r="B23" s="29"/>
      <c r="C23" s="21" t="s">
        <v>98</v>
      </c>
      <c r="D23" s="2">
        <v>1</v>
      </c>
      <c r="E23" s="3">
        <v>600</v>
      </c>
      <c r="F23" s="3">
        <f t="shared" si="1"/>
        <v>600</v>
      </c>
      <c r="G23" s="11">
        <f>F23/7.5</f>
        <v>80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x14ac:dyDescent="0.3">
      <c r="A24" s="29"/>
      <c r="B24" s="29"/>
      <c r="C24" s="21" t="s">
        <v>61</v>
      </c>
      <c r="D24" s="2">
        <v>2</v>
      </c>
      <c r="E24" s="3">
        <v>825</v>
      </c>
      <c r="F24" s="3">
        <f t="shared" si="1"/>
        <v>1650</v>
      </c>
      <c r="G24" s="11">
        <f>F24/7.5</f>
        <v>220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15" thickBot="1" x14ac:dyDescent="0.35">
      <c r="A25" s="29"/>
      <c r="B25" s="29"/>
      <c r="C25" s="22" t="s">
        <v>62</v>
      </c>
      <c r="D25" s="13">
        <v>1</v>
      </c>
      <c r="E25" s="14">
        <v>900</v>
      </c>
      <c r="F25" s="14">
        <f t="shared" si="1"/>
        <v>900</v>
      </c>
      <c r="G25" s="15">
        <f>F25/7.5</f>
        <v>120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15" thickBot="1" x14ac:dyDescent="0.35">
      <c r="A26" s="29"/>
      <c r="B26" s="29"/>
      <c r="C26" s="23" t="s">
        <v>3</v>
      </c>
      <c r="D26" s="24"/>
      <c r="E26" s="24"/>
      <c r="F26" s="28">
        <f>SUM(F18:F25)</f>
        <v>6500</v>
      </c>
      <c r="G26" s="25">
        <f>SUM(G18:G25)</f>
        <v>866.66666666666663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15" thickBot="1" x14ac:dyDescent="0.35">
      <c r="A27" s="29"/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15" thickBot="1" x14ac:dyDescent="0.35">
      <c r="A28" s="29"/>
      <c r="B28" s="29"/>
      <c r="C28" s="37" t="s">
        <v>20</v>
      </c>
      <c r="D28" s="41"/>
      <c r="E28" s="41"/>
      <c r="F28" s="41"/>
      <c r="G28" s="43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x14ac:dyDescent="0.3">
      <c r="A29" s="29"/>
      <c r="B29" s="29"/>
      <c r="C29" s="6" t="s">
        <v>37</v>
      </c>
      <c r="D29" s="7">
        <v>300</v>
      </c>
      <c r="E29" s="7">
        <v>2.11</v>
      </c>
      <c r="F29" s="8">
        <f t="shared" si="0"/>
        <v>633</v>
      </c>
      <c r="G29" s="9">
        <f>F29/7.5</f>
        <v>84.4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x14ac:dyDescent="0.3">
      <c r="A30" s="29"/>
      <c r="B30" s="29"/>
      <c r="C30" s="10" t="s">
        <v>63</v>
      </c>
      <c r="D30" s="2">
        <v>25.52</v>
      </c>
      <c r="E30" s="2">
        <v>33.9</v>
      </c>
      <c r="F30" s="3">
        <f t="shared" si="0"/>
        <v>865.12799999999993</v>
      </c>
      <c r="G30" s="11">
        <f>F30/7.5</f>
        <v>115.35039999999999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x14ac:dyDescent="0.3">
      <c r="A31" s="29"/>
      <c r="B31" s="29"/>
      <c r="C31" s="10" t="s">
        <v>64</v>
      </c>
      <c r="D31" s="2">
        <v>90</v>
      </c>
      <c r="E31" s="2">
        <v>40</v>
      </c>
      <c r="F31" s="3">
        <f t="shared" si="0"/>
        <v>3600</v>
      </c>
      <c r="G31" s="11">
        <f>F31/7.5</f>
        <v>480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x14ac:dyDescent="0.3">
      <c r="A32" s="29"/>
      <c r="B32" s="29"/>
      <c r="C32" s="10" t="s">
        <v>36</v>
      </c>
      <c r="D32" s="2">
        <v>50</v>
      </c>
      <c r="E32" s="2">
        <v>10</v>
      </c>
      <c r="F32" s="3">
        <f>D32*E32</f>
        <v>500</v>
      </c>
      <c r="G32" s="11">
        <f>F32/7.5</f>
        <v>66.666666666666671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x14ac:dyDescent="0.3">
      <c r="A33" s="29"/>
      <c r="B33" s="29"/>
      <c r="C33" s="10" t="s">
        <v>65</v>
      </c>
      <c r="D33" s="2">
        <v>24</v>
      </c>
      <c r="E33" s="2">
        <v>34.9</v>
      </c>
      <c r="F33" s="3">
        <f t="shared" ref="F33:F34" si="2">D33*E33</f>
        <v>837.59999999999991</v>
      </c>
      <c r="G33" s="11">
        <f>F33/7.5</f>
        <v>111.67999999999999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thickBot="1" x14ac:dyDescent="0.35">
      <c r="A34" s="29"/>
      <c r="B34" s="29"/>
      <c r="C34" s="12" t="s">
        <v>66</v>
      </c>
      <c r="D34" s="13">
        <v>4</v>
      </c>
      <c r="E34" s="13">
        <v>37.9</v>
      </c>
      <c r="F34" s="14">
        <f t="shared" si="2"/>
        <v>151.6</v>
      </c>
      <c r="G34" s="15">
        <f>F34/7.5</f>
        <v>20.213333333333331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15" thickBot="1" x14ac:dyDescent="0.35">
      <c r="A35" s="29"/>
      <c r="B35" s="29"/>
      <c r="C35" s="16" t="s">
        <v>5</v>
      </c>
      <c r="D35" s="17"/>
      <c r="E35" s="26"/>
      <c r="F35" s="19">
        <f>SUM(F29:F34)</f>
        <v>6587.3279999999995</v>
      </c>
      <c r="G35" s="18">
        <f>F35/7.5</f>
        <v>878.31039999999996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15" thickBot="1" x14ac:dyDescent="0.35">
      <c r="A36" s="29"/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15" thickBot="1" x14ac:dyDescent="0.35">
      <c r="A37" s="29"/>
      <c r="B37" s="29"/>
      <c r="C37" s="37" t="s">
        <v>67</v>
      </c>
      <c r="D37" s="41"/>
      <c r="E37" s="41"/>
      <c r="F37" s="41"/>
      <c r="G37" s="42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x14ac:dyDescent="0.3">
      <c r="A38" s="29"/>
      <c r="B38" s="29"/>
      <c r="C38" s="6" t="s">
        <v>41</v>
      </c>
      <c r="D38" s="7">
        <v>1</v>
      </c>
      <c r="E38" s="7">
        <v>200</v>
      </c>
      <c r="F38" s="8">
        <f>D38*E38</f>
        <v>200</v>
      </c>
      <c r="G38" s="9">
        <f>F38/7.5</f>
        <v>26.666666666666668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x14ac:dyDescent="0.3">
      <c r="A39" s="29"/>
      <c r="B39" s="29"/>
      <c r="C39" s="10" t="s">
        <v>95</v>
      </c>
      <c r="D39" s="2">
        <v>2</v>
      </c>
      <c r="E39" s="2">
        <v>1250</v>
      </c>
      <c r="F39" s="3">
        <f t="shared" ref="F39:F41" si="3">D39*E39</f>
        <v>2500</v>
      </c>
      <c r="G39" s="11">
        <f>F39/7.5</f>
        <v>333.33333333333331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x14ac:dyDescent="0.3">
      <c r="A40" s="29"/>
      <c r="B40" s="29"/>
      <c r="C40" s="10" t="s">
        <v>94</v>
      </c>
      <c r="D40" s="2">
        <v>2</v>
      </c>
      <c r="E40" s="2">
        <v>1000</v>
      </c>
      <c r="F40" s="3">
        <f t="shared" si="3"/>
        <v>2000</v>
      </c>
      <c r="G40" s="11">
        <f>F40/7.5</f>
        <v>266.66666666666669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15" thickBot="1" x14ac:dyDescent="0.35">
      <c r="A41" s="29"/>
      <c r="B41" s="29"/>
      <c r="C41" s="12" t="s">
        <v>68</v>
      </c>
      <c r="D41" s="13">
        <v>5</v>
      </c>
      <c r="E41" s="13">
        <v>100</v>
      </c>
      <c r="F41" s="14">
        <f t="shared" si="3"/>
        <v>500</v>
      </c>
      <c r="G41" s="15">
        <f>F41/7.5</f>
        <v>66.666666666666671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15" customHeight="1" thickBot="1" x14ac:dyDescent="0.35">
      <c r="A42" s="29"/>
      <c r="B42" s="29"/>
      <c r="C42" s="16" t="s">
        <v>7</v>
      </c>
      <c r="D42" s="17"/>
      <c r="E42" s="26"/>
      <c r="F42" s="19">
        <f>SUM(F38:F41)</f>
        <v>5200</v>
      </c>
      <c r="G42" s="18">
        <f>SUM(G38:G41)</f>
        <v>693.33333333333337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15" thickBot="1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15" customHeight="1" thickBot="1" x14ac:dyDescent="0.35">
      <c r="A44" s="29"/>
      <c r="B44" s="29"/>
      <c r="C44" s="37" t="s">
        <v>69</v>
      </c>
      <c r="D44" s="38"/>
      <c r="E44" s="38"/>
      <c r="F44" s="38"/>
      <c r="G44" s="40"/>
      <c r="H44" s="29"/>
      <c r="I44" s="193" t="s">
        <v>92</v>
      </c>
      <c r="J44" s="194"/>
      <c r="K44" s="194"/>
      <c r="L44" s="194"/>
      <c r="M44" s="194"/>
      <c r="N44" s="194"/>
      <c r="O44" s="194"/>
      <c r="P44" s="194"/>
      <c r="Q44" s="194"/>
      <c r="R44" s="194"/>
      <c r="S44" s="195"/>
      <c r="T44" s="29"/>
      <c r="U44" s="29"/>
    </row>
    <row r="45" spans="1:21" ht="14.55" customHeight="1" x14ac:dyDescent="0.3">
      <c r="A45" s="29"/>
      <c r="B45" s="29"/>
      <c r="C45" s="33" t="s">
        <v>70</v>
      </c>
      <c r="D45" s="4">
        <v>1</v>
      </c>
      <c r="E45" s="4">
        <v>3000</v>
      </c>
      <c r="F45" s="4">
        <f>D45*E45</f>
        <v>3000</v>
      </c>
      <c r="G45" s="34">
        <f>F45/7.5</f>
        <v>400</v>
      </c>
      <c r="H45" s="29"/>
      <c r="I45" s="196"/>
      <c r="J45" s="197"/>
      <c r="K45" s="197"/>
      <c r="L45" s="197"/>
      <c r="M45" s="197"/>
      <c r="N45" s="197"/>
      <c r="O45" s="197"/>
      <c r="P45" s="197"/>
      <c r="Q45" s="197"/>
      <c r="R45" s="197"/>
      <c r="S45" s="198"/>
      <c r="T45" s="29"/>
      <c r="U45" s="29"/>
    </row>
    <row r="46" spans="1:21" ht="15" customHeight="1" thickBot="1" x14ac:dyDescent="0.35">
      <c r="A46" s="29"/>
      <c r="B46" s="29"/>
      <c r="C46" s="35" t="s">
        <v>87</v>
      </c>
      <c r="D46" s="5">
        <v>1</v>
      </c>
      <c r="E46" s="5">
        <v>3000</v>
      </c>
      <c r="F46" s="5">
        <f>D46*E46</f>
        <v>3000</v>
      </c>
      <c r="G46" s="36">
        <f>F46/7.5</f>
        <v>400</v>
      </c>
      <c r="H46" s="29"/>
      <c r="I46" s="196"/>
      <c r="J46" s="197"/>
      <c r="K46" s="197"/>
      <c r="L46" s="197"/>
      <c r="M46" s="197"/>
      <c r="N46" s="197"/>
      <c r="O46" s="197"/>
      <c r="P46" s="197"/>
      <c r="Q46" s="197"/>
      <c r="R46" s="197"/>
      <c r="S46" s="198"/>
      <c r="T46" s="29"/>
      <c r="U46" s="29"/>
    </row>
    <row r="47" spans="1:21" ht="15" customHeight="1" thickBot="1" x14ac:dyDescent="0.35">
      <c r="A47" s="29"/>
      <c r="B47" s="29"/>
      <c r="C47" s="16" t="s">
        <v>6</v>
      </c>
      <c r="D47" s="17"/>
      <c r="E47" s="26"/>
      <c r="F47" s="27">
        <f>SUM(F45:F46)</f>
        <v>6000</v>
      </c>
      <c r="G47" s="19">
        <f>SUM(G45:G46)</f>
        <v>800</v>
      </c>
      <c r="H47" s="29"/>
      <c r="I47" s="196"/>
      <c r="J47" s="197"/>
      <c r="K47" s="197"/>
      <c r="L47" s="197"/>
      <c r="M47" s="197"/>
      <c r="N47" s="197"/>
      <c r="O47" s="197"/>
      <c r="P47" s="197"/>
      <c r="Q47" s="197"/>
      <c r="R47" s="197"/>
      <c r="S47" s="198"/>
      <c r="T47" s="29"/>
      <c r="U47" s="29"/>
    </row>
    <row r="48" spans="1:21" ht="15" customHeight="1" thickBot="1" x14ac:dyDescent="0.35">
      <c r="A48" s="29"/>
      <c r="B48" s="29"/>
      <c r="C48" s="29"/>
      <c r="D48" s="29"/>
      <c r="E48" s="29"/>
      <c r="F48" s="29"/>
      <c r="G48" s="29"/>
      <c r="H48" s="29"/>
      <c r="I48" s="196"/>
      <c r="J48" s="197"/>
      <c r="K48" s="197"/>
      <c r="L48" s="197"/>
      <c r="M48" s="197"/>
      <c r="N48" s="197"/>
      <c r="O48" s="197"/>
      <c r="P48" s="197"/>
      <c r="Q48" s="197"/>
      <c r="R48" s="197"/>
      <c r="S48" s="198"/>
      <c r="T48" s="29"/>
      <c r="U48" s="29"/>
    </row>
    <row r="49" spans="1:21" ht="15" customHeight="1" thickBot="1" x14ac:dyDescent="0.35">
      <c r="A49" s="29"/>
      <c r="B49" s="29"/>
      <c r="C49" s="37" t="s">
        <v>93</v>
      </c>
      <c r="D49" s="38"/>
      <c r="E49" s="38"/>
      <c r="F49" s="38"/>
      <c r="G49" s="39"/>
      <c r="H49" s="29"/>
      <c r="I49" s="196"/>
      <c r="J49" s="197"/>
      <c r="K49" s="197"/>
      <c r="L49" s="197"/>
      <c r="M49" s="197"/>
      <c r="N49" s="197"/>
      <c r="O49" s="197"/>
      <c r="P49" s="197"/>
      <c r="Q49" s="197"/>
      <c r="R49" s="197"/>
      <c r="S49" s="198"/>
      <c r="T49" s="29"/>
      <c r="U49" s="29"/>
    </row>
    <row r="50" spans="1:21" ht="14.55" customHeight="1" x14ac:dyDescent="0.3">
      <c r="A50" s="29"/>
      <c r="B50" s="29"/>
      <c r="C50" s="73" t="s">
        <v>50</v>
      </c>
      <c r="D50" s="7">
        <v>130</v>
      </c>
      <c r="E50" s="7">
        <v>30</v>
      </c>
      <c r="F50" s="7">
        <f t="shared" si="0"/>
        <v>3900</v>
      </c>
      <c r="G50" s="9">
        <f>F50/7.5</f>
        <v>520</v>
      </c>
      <c r="H50" s="29"/>
      <c r="I50" s="196"/>
      <c r="J50" s="197"/>
      <c r="K50" s="197"/>
      <c r="L50" s="197"/>
      <c r="M50" s="197"/>
      <c r="N50" s="197"/>
      <c r="O50" s="197"/>
      <c r="P50" s="197"/>
      <c r="Q50" s="197"/>
      <c r="R50" s="197"/>
      <c r="S50" s="198"/>
      <c r="T50" s="29"/>
      <c r="U50" s="29"/>
    </row>
    <row r="51" spans="1:21" ht="15" thickBot="1" x14ac:dyDescent="0.35">
      <c r="A51" s="29"/>
      <c r="B51" s="29"/>
      <c r="C51" s="77" t="s">
        <v>51</v>
      </c>
      <c r="D51" s="13">
        <v>65</v>
      </c>
      <c r="E51" s="13">
        <v>30</v>
      </c>
      <c r="F51" s="13">
        <f t="shared" si="0"/>
        <v>1950</v>
      </c>
      <c r="G51" s="15">
        <f>F51/7.5</f>
        <v>260</v>
      </c>
      <c r="H51" s="29"/>
      <c r="I51" s="196"/>
      <c r="J51" s="197"/>
      <c r="K51" s="197"/>
      <c r="L51" s="197"/>
      <c r="M51" s="197"/>
      <c r="N51" s="197"/>
      <c r="O51" s="197"/>
      <c r="P51" s="197"/>
      <c r="Q51" s="197"/>
      <c r="R51" s="197"/>
      <c r="S51" s="198"/>
      <c r="T51" s="29"/>
      <c r="U51" s="29"/>
    </row>
    <row r="52" spans="1:21" ht="15" thickBot="1" x14ac:dyDescent="0.35">
      <c r="A52" s="29"/>
      <c r="B52" s="29"/>
      <c r="C52" s="16" t="s">
        <v>8</v>
      </c>
      <c r="D52" s="17"/>
      <c r="E52" s="26"/>
      <c r="F52" s="16">
        <f>SUM(F50:F51)</f>
        <v>5850</v>
      </c>
      <c r="G52" s="19">
        <f>SUM(G50:G51)</f>
        <v>780</v>
      </c>
      <c r="H52" s="29"/>
      <c r="I52" s="199"/>
      <c r="J52" s="200"/>
      <c r="K52" s="200"/>
      <c r="L52" s="200"/>
      <c r="M52" s="200"/>
      <c r="N52" s="200"/>
      <c r="O52" s="200"/>
      <c r="P52" s="200"/>
      <c r="Q52" s="200"/>
      <c r="R52" s="200"/>
      <c r="S52" s="201"/>
      <c r="T52" s="29"/>
      <c r="U52" s="29"/>
    </row>
    <row r="53" spans="1:21" ht="15" thickBot="1" x14ac:dyDescent="0.3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  <row r="54" spans="1:21" ht="15" thickBot="1" x14ac:dyDescent="0.35">
      <c r="A54" s="29"/>
      <c r="B54" s="29"/>
      <c r="C54" s="16" t="s">
        <v>0</v>
      </c>
      <c r="D54" s="17"/>
      <c r="E54" s="17"/>
      <c r="F54" s="19">
        <f>F15+F26+F35+F42+F47+F52</f>
        <v>32341.328000000001</v>
      </c>
      <c r="G54" s="19">
        <f>G15+G26+G35+G42+G47+G52</f>
        <v>4312.1770666666671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</row>
    <row r="55" spans="1:21" x14ac:dyDescent="0.3">
      <c r="A55" s="29"/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1" x14ac:dyDescent="0.3">
      <c r="A56" s="29"/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pans="1:21" x14ac:dyDescent="0.3">
      <c r="G57" s="1"/>
    </row>
    <row r="58" spans="1:21" x14ac:dyDescent="0.3">
      <c r="G58" s="1"/>
    </row>
    <row r="59" spans="1:21" x14ac:dyDescent="0.3">
      <c r="G59" s="1"/>
    </row>
    <row r="60" spans="1:21" x14ac:dyDescent="0.3">
      <c r="G60" s="1"/>
    </row>
    <row r="61" spans="1:21" x14ac:dyDescent="0.3">
      <c r="G61" s="1"/>
    </row>
    <row r="62" spans="1:21" x14ac:dyDescent="0.3">
      <c r="G62" s="1"/>
    </row>
    <row r="63" spans="1:21" x14ac:dyDescent="0.3">
      <c r="G63" s="1"/>
    </row>
    <row r="64" spans="1:21" x14ac:dyDescent="0.3">
      <c r="G64" s="1"/>
    </row>
    <row r="65" spans="7:7" x14ac:dyDescent="0.3">
      <c r="G65" s="1"/>
    </row>
    <row r="66" spans="7:7" x14ac:dyDescent="0.3">
      <c r="G66" s="1"/>
    </row>
  </sheetData>
  <mergeCells count="5">
    <mergeCell ref="C2:S2"/>
    <mergeCell ref="C4:C5"/>
    <mergeCell ref="D4:F4"/>
    <mergeCell ref="I4:S5"/>
    <mergeCell ref="I44:S5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U50"/>
  <sheetViews>
    <sheetView workbookViewId="0">
      <selection activeCell="G14" sqref="G14"/>
    </sheetView>
  </sheetViews>
  <sheetFormatPr defaultColWidth="8.77734375" defaultRowHeight="14.4" x14ac:dyDescent="0.3"/>
  <cols>
    <col min="1" max="2" width="5.44140625" customWidth="1"/>
    <col min="3" max="3" width="48.6640625" customWidth="1"/>
    <col min="4" max="6" width="11.109375" customWidth="1"/>
    <col min="7" max="7" width="13.33203125" customWidth="1"/>
    <col min="8" max="8" width="5.44140625" customWidth="1"/>
    <col min="19" max="19" width="17" customWidth="1"/>
  </cols>
  <sheetData>
    <row r="1" spans="1:21" ht="15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30" customHeight="1" thickBot="1" x14ac:dyDescent="0.35">
      <c r="A2" s="29"/>
      <c r="B2" s="29"/>
      <c r="C2" s="149" t="s">
        <v>83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83"/>
      <c r="T2" s="29"/>
      <c r="U2" s="29"/>
    </row>
    <row r="3" spans="1:21" ht="15" customHeight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5" customHeight="1" x14ac:dyDescent="0.3">
      <c r="A4" s="29"/>
      <c r="B4" s="29"/>
      <c r="C4" s="165" t="s">
        <v>22</v>
      </c>
      <c r="D4" s="203" t="s">
        <v>1</v>
      </c>
      <c r="E4" s="203"/>
      <c r="F4" s="203"/>
      <c r="G4" s="49" t="s">
        <v>2</v>
      </c>
      <c r="H4" s="29"/>
      <c r="I4" s="181" t="s">
        <v>54</v>
      </c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29"/>
      <c r="U4" s="29"/>
    </row>
    <row r="5" spans="1:21" ht="15" thickBot="1" x14ac:dyDescent="0.35">
      <c r="A5" s="29"/>
      <c r="B5" s="29"/>
      <c r="C5" s="208"/>
      <c r="D5" s="50" t="s">
        <v>23</v>
      </c>
      <c r="E5" s="50" t="s">
        <v>88</v>
      </c>
      <c r="F5" s="50" t="s">
        <v>0</v>
      </c>
      <c r="G5" s="51" t="s">
        <v>0</v>
      </c>
      <c r="H5" s="29"/>
      <c r="I5" s="182"/>
      <c r="J5" s="206"/>
      <c r="K5" s="206"/>
      <c r="L5" s="206"/>
      <c r="M5" s="206"/>
      <c r="N5" s="206"/>
      <c r="O5" s="206"/>
      <c r="P5" s="206"/>
      <c r="Q5" s="206"/>
      <c r="R5" s="206"/>
      <c r="S5" s="207"/>
      <c r="T5" s="29"/>
      <c r="U5" s="29"/>
    </row>
    <row r="6" spans="1:21" ht="15" thickBot="1" x14ac:dyDescent="0.35">
      <c r="A6" s="29"/>
      <c r="B6" s="29"/>
      <c r="C6" s="31"/>
      <c r="D6" s="32"/>
      <c r="E6" s="32"/>
      <c r="F6" s="32"/>
      <c r="G6" s="32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5" thickBot="1" x14ac:dyDescent="0.35">
      <c r="A7" s="29"/>
      <c r="B7" s="29"/>
      <c r="C7" s="44" t="s">
        <v>21</v>
      </c>
      <c r="D7" s="47"/>
      <c r="E7" s="47"/>
      <c r="F7" s="47"/>
      <c r="G7" s="4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29"/>
      <c r="C8" s="123" t="s">
        <v>72</v>
      </c>
      <c r="D8" s="7">
        <v>200</v>
      </c>
      <c r="E8" s="8">
        <v>20</v>
      </c>
      <c r="F8" s="8">
        <f>D8*E8</f>
        <v>4000</v>
      </c>
      <c r="G8" s="9">
        <f>F8/7.5</f>
        <v>533.33333333333337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15" thickBot="1" x14ac:dyDescent="0.35">
      <c r="A9" s="29"/>
      <c r="B9" s="29"/>
      <c r="C9" s="10" t="s">
        <v>73</v>
      </c>
      <c r="D9" s="2">
        <v>300</v>
      </c>
      <c r="E9" s="3">
        <v>20</v>
      </c>
      <c r="F9" s="3">
        <f t="shared" ref="F9" si="0">D9*E9</f>
        <v>6000</v>
      </c>
      <c r="G9" s="11">
        <f>F9/7.5</f>
        <v>800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5" thickBot="1" x14ac:dyDescent="0.35">
      <c r="A10" s="29"/>
      <c r="B10" s="29"/>
      <c r="C10" s="16" t="s">
        <v>4</v>
      </c>
      <c r="D10" s="17"/>
      <c r="E10" s="18"/>
      <c r="F10" s="19">
        <f>SUM(F8:F9)</f>
        <v>10000</v>
      </c>
      <c r="G10" s="19">
        <f>SUM(G8:G9)</f>
        <v>1333.3333333333335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5" thickBot="1" x14ac:dyDescent="0.35">
      <c r="A11" s="29"/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5" thickBot="1" x14ac:dyDescent="0.35">
      <c r="A12" s="29"/>
      <c r="B12" s="29"/>
      <c r="C12" s="44" t="s">
        <v>74</v>
      </c>
      <c r="D12" s="45"/>
      <c r="E12" s="45"/>
      <c r="F12" s="45"/>
      <c r="G12" s="46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x14ac:dyDescent="0.3">
      <c r="A13" s="29"/>
      <c r="B13" s="29"/>
      <c r="C13" s="6" t="s">
        <v>91</v>
      </c>
      <c r="D13" s="7">
        <v>350</v>
      </c>
      <c r="E13" s="8">
        <v>8.5</v>
      </c>
      <c r="F13" s="8">
        <f>D13*E13</f>
        <v>2975</v>
      </c>
      <c r="G13" s="9">
        <f>F13/7.5</f>
        <v>396.66666666666669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x14ac:dyDescent="0.3">
      <c r="A14" s="29"/>
      <c r="B14" s="29"/>
      <c r="C14" s="33" t="s">
        <v>89</v>
      </c>
      <c r="D14" s="4">
        <v>150</v>
      </c>
      <c r="E14" s="3">
        <v>10</v>
      </c>
      <c r="F14" s="3">
        <f t="shared" ref="F14:F16" si="1">D14*E14</f>
        <v>1500</v>
      </c>
      <c r="G14" s="11">
        <f>F14/7.5</f>
        <v>200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x14ac:dyDescent="0.3">
      <c r="A15" s="29"/>
      <c r="B15" s="29"/>
      <c r="C15" s="33" t="s">
        <v>75</v>
      </c>
      <c r="D15" s="4">
        <v>4</v>
      </c>
      <c r="E15" s="3">
        <v>350</v>
      </c>
      <c r="F15" s="3">
        <f t="shared" si="1"/>
        <v>1400</v>
      </c>
      <c r="G15" s="11">
        <f>F15/7.5</f>
        <v>186.66666666666666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x14ac:dyDescent="0.3">
      <c r="A16" s="29"/>
      <c r="B16" s="29"/>
      <c r="C16" s="33" t="s">
        <v>76</v>
      </c>
      <c r="D16" s="4">
        <v>10</v>
      </c>
      <c r="E16" s="3">
        <v>70</v>
      </c>
      <c r="F16" s="3">
        <f t="shared" si="1"/>
        <v>700</v>
      </c>
      <c r="G16" s="11">
        <f>F16/7.5</f>
        <v>93.333333333333329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5" thickBot="1" x14ac:dyDescent="0.35">
      <c r="A17" s="29"/>
      <c r="B17" s="29"/>
      <c r="C17" s="22" t="s">
        <v>77</v>
      </c>
      <c r="D17" s="13">
        <v>1</v>
      </c>
      <c r="E17" s="14">
        <v>1000</v>
      </c>
      <c r="F17" s="14">
        <f>D17*E17</f>
        <v>1000</v>
      </c>
      <c r="G17" s="15">
        <f>F17/7.5</f>
        <v>133.33333333333334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15" thickBot="1" x14ac:dyDescent="0.35">
      <c r="A18" s="29"/>
      <c r="B18" s="29"/>
      <c r="C18" s="23" t="s">
        <v>3</v>
      </c>
      <c r="D18" s="24"/>
      <c r="E18" s="24"/>
      <c r="F18" s="28">
        <f>SUM(F13:F17)</f>
        <v>7575</v>
      </c>
      <c r="G18" s="25">
        <f>SUM(G13:G17)</f>
        <v>1010.0000000000001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15" thickBot="1" x14ac:dyDescent="0.35">
      <c r="A19" s="29"/>
      <c r="B19" s="29"/>
      <c r="C19" s="29"/>
      <c r="D19" s="29"/>
      <c r="E19" s="29"/>
      <c r="F19" s="29"/>
      <c r="G19" s="30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5" thickBot="1" x14ac:dyDescent="0.35">
      <c r="A20" s="29"/>
      <c r="B20" s="29"/>
      <c r="C20" s="37" t="s">
        <v>49</v>
      </c>
      <c r="D20" s="41"/>
      <c r="E20" s="41"/>
      <c r="F20" s="41"/>
      <c r="G20" s="43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15" thickBot="1" x14ac:dyDescent="0.35">
      <c r="A21" s="29"/>
      <c r="B21" s="29"/>
      <c r="C21" s="6" t="s">
        <v>78</v>
      </c>
      <c r="D21" s="7">
        <v>12</v>
      </c>
      <c r="E21" s="7">
        <v>500</v>
      </c>
      <c r="F21" s="8">
        <f>D21*E21</f>
        <v>6000</v>
      </c>
      <c r="G21" s="9">
        <f>F21/7.5</f>
        <v>800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15" thickBot="1" x14ac:dyDescent="0.35">
      <c r="A22" s="29"/>
      <c r="B22" s="29"/>
      <c r="C22" s="16" t="s">
        <v>5</v>
      </c>
      <c r="D22" s="17"/>
      <c r="E22" s="26"/>
      <c r="F22" s="19">
        <f>SUM(F21:F21)</f>
        <v>6000</v>
      </c>
      <c r="G22" s="18">
        <f>F22/7.5</f>
        <v>800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15" thickBot="1" x14ac:dyDescent="0.35">
      <c r="A23" s="29"/>
      <c r="B23" s="29"/>
      <c r="C23" s="29"/>
      <c r="D23" s="29"/>
      <c r="E23" s="29"/>
      <c r="F23" s="29"/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15" thickBot="1" x14ac:dyDescent="0.35">
      <c r="A24" s="29"/>
      <c r="B24" s="29"/>
      <c r="C24" s="16" t="s">
        <v>0</v>
      </c>
      <c r="D24" s="17"/>
      <c r="E24" s="17"/>
      <c r="F24" s="19">
        <f>F10+F18+F22</f>
        <v>23575</v>
      </c>
      <c r="G24" s="19">
        <f>G10+G18+G22</f>
        <v>3143.3333333333335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x14ac:dyDescent="0.3">
      <c r="A25" s="29"/>
      <c r="B25" s="29"/>
      <c r="C25" s="29"/>
      <c r="D25" s="29"/>
      <c r="E25" s="29"/>
      <c r="F25" s="29"/>
      <c r="G25" s="30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15" thickBot="1" x14ac:dyDescent="0.35">
      <c r="A26" s="29"/>
      <c r="B26" s="29"/>
      <c r="C26" s="29"/>
      <c r="D26" s="29"/>
      <c r="E26" s="29"/>
      <c r="F26" s="29"/>
      <c r="G26" s="30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15.6" x14ac:dyDescent="0.3">
      <c r="A27" s="29"/>
      <c r="B27" s="29"/>
      <c r="C27" s="122" t="s">
        <v>12</v>
      </c>
      <c r="D27" s="116"/>
      <c r="E27" s="116"/>
      <c r="F27" s="116"/>
      <c r="G27" s="11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15.6" x14ac:dyDescent="0.3">
      <c r="A28" s="29"/>
      <c r="B28" s="29"/>
      <c r="C28" s="124" t="s">
        <v>79</v>
      </c>
      <c r="D28" s="118"/>
      <c r="E28" s="118"/>
      <c r="F28" s="118"/>
      <c r="G28" s="11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15.6" x14ac:dyDescent="0.3">
      <c r="A29" s="29"/>
      <c r="B29" s="29"/>
      <c r="C29" s="124" t="s">
        <v>90</v>
      </c>
      <c r="D29" s="118"/>
      <c r="E29" s="118"/>
      <c r="F29" s="118"/>
      <c r="G29" s="11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.6" x14ac:dyDescent="0.3">
      <c r="A30" s="29"/>
      <c r="B30" s="29"/>
      <c r="C30" s="124" t="s">
        <v>80</v>
      </c>
      <c r="D30" s="118"/>
      <c r="E30" s="118"/>
      <c r="F30" s="118"/>
      <c r="G30" s="11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15.6" x14ac:dyDescent="0.3">
      <c r="A31" s="29"/>
      <c r="B31" s="29"/>
      <c r="C31" s="124" t="s">
        <v>81</v>
      </c>
      <c r="D31" s="118"/>
      <c r="E31" s="118"/>
      <c r="F31" s="118"/>
      <c r="G31" s="11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6.2" thickBot="1" x14ac:dyDescent="0.35">
      <c r="A32" s="29"/>
      <c r="B32" s="29"/>
      <c r="C32" s="125" t="s">
        <v>82</v>
      </c>
      <c r="D32" s="120"/>
      <c r="E32" s="120"/>
      <c r="F32" s="120"/>
      <c r="G32" s="121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42" spans="1:21" ht="15" customHeight="1" x14ac:dyDescent="0.3"/>
    <row r="43" spans="1:21" ht="14.55" customHeight="1" x14ac:dyDescent="0.3"/>
    <row r="44" spans="1:21" ht="15" customHeight="1" x14ac:dyDescent="0.3"/>
    <row r="45" spans="1:21" ht="15" customHeight="1" x14ac:dyDescent="0.3"/>
    <row r="46" spans="1:21" ht="15" customHeight="1" x14ac:dyDescent="0.3"/>
    <row r="47" spans="1:21" ht="15" customHeight="1" x14ac:dyDescent="0.3"/>
    <row r="48" spans="1:21" ht="14.55" customHeight="1" x14ac:dyDescent="0.3"/>
    <row r="49" ht="15" customHeight="1" x14ac:dyDescent="0.3"/>
    <row r="50" ht="15" customHeight="1" x14ac:dyDescent="0.3"/>
  </sheetData>
  <mergeCells count="4">
    <mergeCell ref="C2:S2"/>
    <mergeCell ref="C4:C5"/>
    <mergeCell ref="D4:F4"/>
    <mergeCell ref="I4:S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Visão geral do projeto</vt:lpstr>
      <vt:lpstr>Casa Solidária</vt:lpstr>
      <vt:lpstr>Cozinha Refeitório</vt:lpstr>
      <vt:lpstr>Ecologia Verde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2021-08-25T11:11:38Z</dcterms:created>
  <dcterms:modified xsi:type="dcterms:W3CDTF">2021-10-12T19:38:50Z</dcterms:modified>
</cp:coreProperties>
</file>